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10" activeTab="0"/>
  </bookViews>
  <sheets>
    <sheet name="Cozine 2019 - 2020" sheetId="1" r:id="rId1"/>
    <sheet name="West ForkPalmer 2019 - 2020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<sst xmlns="http://schemas.openxmlformats.org/spreadsheetml/2006/main" count="339" uniqueCount="66">
  <si>
    <t xml:space="preserve"> Below 50% of any ALB</t>
  </si>
  <si>
    <t>No ALB</t>
  </si>
  <si>
    <t>Legacy Pesticide</t>
  </si>
  <si>
    <t>Total Detections</t>
  </si>
  <si>
    <t>Detect Freq.</t>
  </si>
  <si>
    <t>Imidacloprid</t>
  </si>
  <si>
    <r>
      <rPr>
        <b/>
        <u val="single"/>
        <sz val="10"/>
        <rFont val="Calibri (Body)_x0000_"/>
        <family val="2"/>
      </rPr>
      <t>&gt;</t>
    </r>
    <r>
      <rPr>
        <b/>
        <sz val="10"/>
        <rFont val="Calibri"/>
        <family val="2"/>
        <scheme val="minor"/>
      </rPr>
      <t xml:space="preserve"> 50% of acute ALB</t>
    </r>
  </si>
  <si>
    <r>
      <rPr>
        <b/>
        <u val="single"/>
        <sz val="10"/>
        <color theme="1"/>
        <rFont val="Calibri (Body)_x0000_"/>
        <family val="2"/>
      </rPr>
      <t xml:space="preserve">&gt; </t>
    </r>
    <r>
      <rPr>
        <b/>
        <sz val="10"/>
        <color theme="1"/>
        <rFont val="Calibri"/>
        <family val="2"/>
        <scheme val="minor"/>
      </rPr>
      <t>50% of chronic ALB</t>
    </r>
  </si>
  <si>
    <t>Low Concern</t>
  </si>
  <si>
    <t>Medium Concern</t>
  </si>
  <si>
    <t>High Concern</t>
  </si>
  <si>
    <t>Simazine</t>
  </si>
  <si>
    <t>Diuron</t>
  </si>
  <si>
    <t>Total Detects</t>
  </si>
  <si>
    <t>Carbaryl</t>
  </si>
  <si>
    <t>Aminomethylphosphonic acid (ampa)</t>
  </si>
  <si>
    <t>Glyphosate</t>
  </si>
  <si>
    <t>2,4-D</t>
  </si>
  <si>
    <t>2,6-dichlorobenzamide</t>
  </si>
  <si>
    <t>Metolachlor</t>
  </si>
  <si>
    <t>Metsulfuron methyl</t>
  </si>
  <si>
    <t>Propiconazole</t>
  </si>
  <si>
    <t>Metribuzin</t>
  </si>
  <si>
    <t>Atrazine</t>
  </si>
  <si>
    <t>Imazapyr</t>
  </si>
  <si>
    <t>DEET</t>
  </si>
  <si>
    <t>Desisopropylatrazine</t>
  </si>
  <si>
    <t>Acephate</t>
  </si>
  <si>
    <t>Azoxystrobin</t>
  </si>
  <si>
    <t>Deisopropylatrazine</t>
  </si>
  <si>
    <t>Diazinon</t>
  </si>
  <si>
    <t>Dicamba</t>
  </si>
  <si>
    <t>Dimethenamid</t>
  </si>
  <si>
    <t>Ethoprop</t>
  </si>
  <si>
    <t>Norflurazon</t>
  </si>
  <si>
    <t>Oxyfluorfen</t>
  </si>
  <si>
    <t>Pendimethalin</t>
  </si>
  <si>
    <t>Pronamide</t>
  </si>
  <si>
    <t>Pyraclostrobin</t>
  </si>
  <si>
    <t>Sulfometuron-methyl</t>
  </si>
  <si>
    <t>Tebuthiuron</t>
  </si>
  <si>
    <t>Chlorpyrifos</t>
  </si>
  <si>
    <t>Trifluralin</t>
  </si>
  <si>
    <t>Concentration Action Levels</t>
  </si>
  <si>
    <t>Pesticde Level of Concern</t>
  </si>
  <si>
    <r>
      <rPr>
        <i/>
        <sz val="8"/>
        <color rgb="FF0070C0"/>
        <rFont val="Calibri"/>
        <family val="2"/>
        <scheme val="minor"/>
      </rPr>
      <t>ALB is the aquatic life benchmar</t>
    </r>
    <r>
      <rPr>
        <sz val="8"/>
        <color rgb="FF0070C0"/>
        <rFont val="Calibri"/>
        <family val="2"/>
        <scheme val="minor"/>
      </rPr>
      <t>k (EPA)</t>
    </r>
  </si>
  <si>
    <t>Dimethoate</t>
  </si>
  <si>
    <t>2-Chloro-4-isopropylamino-6-amino-s-triazine</t>
  </si>
  <si>
    <t>Malathion</t>
  </si>
  <si>
    <t>S-Ethyl dipropylthiocarbamate (EPTC)</t>
  </si>
  <si>
    <t>Yamhill PSP 2019-20 WQ Data (ug/L)</t>
  </si>
  <si>
    <t>(34232) West Fork Palmer @ Webfoot Rd. Bridge</t>
  </si>
  <si>
    <t>Acetamprid</t>
  </si>
  <si>
    <t>1..53</t>
  </si>
  <si>
    <t>Dichlobenil</t>
  </si>
  <si>
    <t>Triclopyr</t>
  </si>
  <si>
    <t>(34234) Lower Cozine Creek @ Davis Br</t>
  </si>
  <si>
    <t>2,6-Dichlorobenzamide</t>
  </si>
  <si>
    <t>Metsulfuron-methyl</t>
  </si>
  <si>
    <t>(34235) MiddleCozine Creek @ Old Sheridan Br</t>
  </si>
  <si>
    <t>Chlopyrifos</t>
  </si>
  <si>
    <t>(37639) W.Fork Palmer Ck @ SE Palmer Ck Rd</t>
  </si>
  <si>
    <t>Linuron</t>
  </si>
  <si>
    <t>(37640) West Fork Palmer Ck @ SE Lafayette</t>
  </si>
  <si>
    <t>Pesticide Level of Concern</t>
  </si>
  <si>
    <t>No Aquatic Life Benchmark (ALB)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</si>
</sst>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"/>
    <numFmt numFmtId="167" formatCode="0.0"/>
  </numFmts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9C0006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 (Body)_x0000_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name val="Calibri (Body)_x0000_"/>
      <family val="2"/>
    </font>
    <font>
      <b/>
      <u val="single"/>
      <sz val="10"/>
      <color theme="1"/>
      <name val="Calibri (Body)_x0000_"/>
      <family val="2"/>
    </font>
    <font>
      <sz val="12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10"/>
      <color rgb="FFFFFF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00"/>
      <name val="Calibri"/>
      <family val="2"/>
      <scheme val="minor"/>
    </font>
    <font>
      <sz val="8"/>
      <color rgb="FF0070C0"/>
      <name val="Calibri"/>
      <family val="2"/>
      <scheme val="minor"/>
    </font>
    <font>
      <i/>
      <sz val="8"/>
      <color rgb="FF0070C0"/>
      <name val="Calibri"/>
      <family val="2"/>
      <scheme val="minor"/>
    </font>
    <font>
      <sz val="10"/>
      <color rgb="FF000000"/>
      <name val="Calibri"/>
      <family val="2"/>
      <scheme val="minor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4B084"/>
        <bgColor indexed="64"/>
      </patternFill>
    </fill>
    <fill>
      <patternFill patternType="darkDown"/>
    </fill>
    <fill>
      <patternFill patternType="solid">
        <fgColor rgb="FFFFE69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>
      <alignment/>
      <protection/>
    </xf>
    <xf numFmtId="0" fontId="11" fillId="3" borderId="0" applyNumberFormat="0" applyBorder="0" applyAlignment="0" applyProtection="0"/>
  </cellStyleXfs>
  <cellXfs count="163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14" fontId="5" fillId="4" borderId="1" xfId="0" applyNumberFormat="1" applyFont="1" applyFill="1" applyBorder="1" applyAlignment="1">
      <alignment horizontal="center"/>
    </xf>
    <xf numFmtId="0" fontId="4" fillId="5" borderId="1" xfId="20" applyFont="1" applyFill="1" applyBorder="1" applyAlignment="1">
      <alignment horizontal="center" wrapText="1"/>
    </xf>
    <xf numFmtId="0" fontId="4" fillId="6" borderId="1" xfId="20" applyFont="1" applyFill="1" applyBorder="1" applyAlignment="1">
      <alignment horizontal="center" wrapText="1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5" fillId="10" borderId="1" xfId="22" applyFont="1" applyFill="1" applyBorder="1" applyAlignment="1">
      <alignment horizontal="center"/>
    </xf>
    <xf numFmtId="164" fontId="4" fillId="0" borderId="1" xfId="21" applyNumberFormat="1" applyFont="1" applyFill="1" applyBorder="1" applyAlignment="1">
      <alignment horizontal="center"/>
      <protection/>
    </xf>
    <xf numFmtId="165" fontId="4" fillId="0" borderId="1" xfId="21" applyNumberFormat="1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</xf>
    <xf numFmtId="165" fontId="5" fillId="11" borderId="1" xfId="21" applyNumberFormat="1" applyFont="1" applyFill="1" applyBorder="1" applyAlignment="1">
      <alignment horizontal="center"/>
      <protection/>
    </xf>
    <xf numFmtId="165" fontId="5" fillId="0" borderId="1" xfId="21" applyNumberFormat="1" applyFont="1" applyFill="1" applyBorder="1" applyAlignment="1">
      <alignment horizontal="center"/>
      <protection/>
    </xf>
    <xf numFmtId="165" fontId="5" fillId="0" borderId="1" xfId="22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/>
    </xf>
    <xf numFmtId="164" fontId="5" fillId="12" borderId="1" xfId="0" applyNumberFormat="1" applyFont="1" applyFill="1" applyBorder="1" applyAlignment="1">
      <alignment horizontal="center"/>
    </xf>
    <xf numFmtId="166" fontId="4" fillId="0" borderId="1" xfId="21" applyNumberFormat="1" applyFont="1" applyFill="1" applyBorder="1" applyAlignment="1">
      <alignment horizontal="center"/>
      <protection/>
    </xf>
    <xf numFmtId="0" fontId="5" fillId="11" borderId="1" xfId="22" applyFont="1" applyFill="1" applyBorder="1" applyAlignment="1">
      <alignment horizontal="center"/>
    </xf>
    <xf numFmtId="165" fontId="5" fillId="12" borderId="1" xfId="21" applyNumberFormat="1" applyFont="1" applyFill="1" applyBorder="1" applyAlignment="1">
      <alignment horizontal="center"/>
      <protection/>
    </xf>
    <xf numFmtId="0" fontId="5" fillId="12" borderId="1" xfId="22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0" borderId="1" xfId="21" applyFont="1" applyFill="1" applyBorder="1" applyAlignment="1">
      <alignment horizontal="center"/>
      <protection/>
    </xf>
    <xf numFmtId="0" fontId="5" fillId="12" borderId="1" xfId="21" applyFont="1" applyFill="1" applyBorder="1" applyAlignment="1">
      <alignment horizontal="center"/>
      <protection/>
    </xf>
    <xf numFmtId="0" fontId="5" fillId="10" borderId="1" xfId="21" applyFont="1" applyFill="1" applyBorder="1" applyAlignment="1">
      <alignment horizontal="center"/>
      <protection/>
    </xf>
    <xf numFmtId="0" fontId="5" fillId="14" borderId="1" xfId="21" applyFont="1" applyFill="1" applyBorder="1" applyAlignment="1">
      <alignment horizontal="center"/>
      <protection/>
    </xf>
    <xf numFmtId="0" fontId="8" fillId="7" borderId="0" xfId="0" applyFont="1" applyFill="1" applyBorder="1" applyAlignment="1">
      <alignment horizontal="center"/>
    </xf>
    <xf numFmtId="9" fontId="5" fillId="7" borderId="0" xfId="0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 wrapText="1"/>
    </xf>
    <xf numFmtId="164" fontId="15" fillId="0" borderId="1" xfId="21" applyNumberFormat="1" applyFont="1" applyFill="1" applyBorder="1" applyAlignment="1">
      <alignment horizontal="center"/>
      <protection/>
    </xf>
    <xf numFmtId="164" fontId="15" fillId="12" borderId="1" xfId="21" applyNumberFormat="1" applyFont="1" applyFill="1" applyBorder="1" applyAlignment="1">
      <alignment horizontal="center"/>
      <protection/>
    </xf>
    <xf numFmtId="0" fontId="17" fillId="0" borderId="1" xfId="0" applyFont="1" applyBorder="1" applyAlignment="1">
      <alignment horizontal="center"/>
    </xf>
    <xf numFmtId="9" fontId="17" fillId="0" borderId="2" xfId="0" applyNumberFormat="1" applyFont="1" applyBorder="1" applyAlignment="1">
      <alignment horizontal="center"/>
    </xf>
    <xf numFmtId="164" fontId="15" fillId="11" borderId="1" xfId="0" applyNumberFormat="1" applyFont="1" applyFill="1" applyBorder="1" applyAlignment="1">
      <alignment horizontal="center"/>
    </xf>
    <xf numFmtId="164" fontId="15" fillId="11" borderId="1" xfId="22" applyNumberFormat="1" applyFont="1" applyFill="1" applyBorder="1" applyAlignment="1">
      <alignment horizontal="center"/>
    </xf>
    <xf numFmtId="164" fontId="15" fillId="11" borderId="1" xfId="21" applyNumberFormat="1" applyFont="1" applyFill="1" applyBorder="1" applyAlignment="1">
      <alignment horizontal="center"/>
      <protection/>
    </xf>
    <xf numFmtId="0" fontId="15" fillId="0" borderId="1" xfId="22" applyFont="1" applyFill="1" applyBorder="1" applyAlignment="1">
      <alignment horizontal="center"/>
    </xf>
    <xf numFmtId="0" fontId="15" fillId="12" borderId="1" xfId="22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wrapText="1"/>
    </xf>
    <xf numFmtId="0" fontId="15" fillId="11" borderId="1" xfId="22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 wrapText="1"/>
    </xf>
    <xf numFmtId="0" fontId="15" fillId="10" borderId="1" xfId="22" applyFont="1" applyFill="1" applyBorder="1" applyAlignment="1">
      <alignment horizontal="center"/>
    </xf>
    <xf numFmtId="0" fontId="15" fillId="14" borderId="1" xfId="22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2" xfId="0" applyFont="1" applyFill="1" applyBorder="1"/>
    <xf numFmtId="0" fontId="8" fillId="5" borderId="1" xfId="2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8" fillId="7" borderId="5" xfId="20" applyFont="1" applyFill="1" applyBorder="1" applyAlignment="1">
      <alignment horizontal="center" wrapText="1"/>
    </xf>
    <xf numFmtId="0" fontId="4" fillId="7" borderId="5" xfId="21" applyFont="1" applyFill="1" applyBorder="1" applyAlignment="1">
      <alignment horizontal="center"/>
      <protection/>
    </xf>
    <xf numFmtId="0" fontId="7" fillId="7" borderId="5" xfId="20" applyFont="1" applyFill="1" applyBorder="1" applyAlignment="1">
      <alignment horizontal="center" wrapText="1"/>
    </xf>
    <xf numFmtId="0" fontId="19" fillId="7" borderId="6" xfId="0" applyFont="1" applyFill="1" applyBorder="1" applyAlignment="1">
      <alignment horizontal="center" wrapText="1"/>
    </xf>
    <xf numFmtId="0" fontId="8" fillId="7" borderId="4" xfId="20" applyFont="1" applyFill="1" applyBorder="1" applyAlignment="1">
      <alignment horizontal="center" wrapText="1"/>
    </xf>
    <xf numFmtId="0" fontId="8" fillId="7" borderId="2" xfId="20" applyFont="1" applyFill="1" applyBorder="1" applyAlignment="1">
      <alignment horizontal="center" wrapText="1"/>
    </xf>
    <xf numFmtId="0" fontId="8" fillId="7" borderId="1" xfId="2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 wrapText="1"/>
    </xf>
    <xf numFmtId="0" fontId="16" fillId="7" borderId="6" xfId="0" applyFont="1" applyFill="1" applyBorder="1" applyAlignment="1">
      <alignment horizontal="center" wrapText="1"/>
    </xf>
    <xf numFmtId="0" fontId="8" fillId="7" borderId="7" xfId="2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wrapText="1"/>
    </xf>
    <xf numFmtId="0" fontId="8" fillId="7" borderId="8" xfId="20" applyFont="1" applyFill="1" applyBorder="1" applyAlignment="1">
      <alignment horizontal="center" wrapText="1"/>
    </xf>
    <xf numFmtId="0" fontId="4" fillId="7" borderId="8" xfId="21" applyFont="1" applyFill="1" applyBorder="1" applyAlignment="1">
      <alignment horizontal="center"/>
      <protection/>
    </xf>
    <xf numFmtId="0" fontId="7" fillId="7" borderId="8" xfId="20" applyFont="1" applyFill="1" applyBorder="1" applyAlignment="1">
      <alignment horizontal="center" wrapText="1"/>
    </xf>
    <xf numFmtId="0" fontId="8" fillId="7" borderId="6" xfId="20" applyFont="1" applyFill="1" applyBorder="1" applyAlignment="1">
      <alignment horizontal="center" wrapText="1"/>
    </xf>
    <xf numFmtId="1" fontId="8" fillId="7" borderId="0" xfId="0" applyNumberFormat="1" applyFont="1" applyFill="1" applyBorder="1" applyAlignment="1">
      <alignment horizontal="center"/>
    </xf>
    <xf numFmtId="0" fontId="8" fillId="7" borderId="3" xfId="20" applyFont="1" applyFill="1" applyBorder="1" applyAlignment="1">
      <alignment horizontal="center" wrapText="1"/>
    </xf>
    <xf numFmtId="0" fontId="15" fillId="15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6" fontId="15" fillId="11" borderId="1" xfId="21" applyNumberFormat="1" applyFont="1" applyFill="1" applyBorder="1" applyAlignment="1">
      <alignment horizontal="center"/>
      <protection/>
    </xf>
    <xf numFmtId="1" fontId="8" fillId="7" borderId="9" xfId="0" applyNumberFormat="1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2" fontId="5" fillId="12" borderId="1" xfId="21" applyNumberFormat="1" applyFont="1" applyFill="1" applyBorder="1" applyAlignment="1">
      <alignment horizontal="center"/>
      <protection/>
    </xf>
    <xf numFmtId="167" fontId="5" fillId="12" borderId="1" xfId="21" applyNumberFormat="1" applyFont="1" applyFill="1" applyBorder="1" applyAlignment="1">
      <alignment horizontal="center"/>
      <protection/>
    </xf>
    <xf numFmtId="0" fontId="4" fillId="0" borderId="8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5" fillId="16" borderId="1" xfId="22" applyFont="1" applyFill="1" applyBorder="1" applyAlignment="1">
      <alignment horizontal="center"/>
    </xf>
    <xf numFmtId="0" fontId="13" fillId="16" borderId="1" xfId="21" applyFont="1" applyFill="1" applyBorder="1" applyAlignment="1">
      <alignment horizontal="center"/>
      <protection/>
    </xf>
    <xf numFmtId="0" fontId="21" fillId="17" borderId="1" xfId="0" applyFont="1" applyFill="1" applyBorder="1" applyAlignment="1">
      <alignment horizontal="center"/>
    </xf>
    <xf numFmtId="0" fontId="13" fillId="0" borderId="1" xfId="21" applyFont="1" applyFill="1" applyBorder="1" applyAlignment="1">
      <alignment horizontal="center"/>
      <protection/>
    </xf>
    <xf numFmtId="0" fontId="15" fillId="18" borderId="1" xfId="22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 wrapText="1"/>
    </xf>
    <xf numFmtId="0" fontId="15" fillId="17" borderId="5" xfId="0" applyFont="1" applyFill="1" applyBorder="1" applyAlignment="1">
      <alignment horizontal="center" wrapText="1"/>
    </xf>
    <xf numFmtId="0" fontId="15" fillId="11" borderId="1" xfId="21" applyNumberFormat="1" applyFont="1" applyFill="1" applyBorder="1" applyAlignment="1">
      <alignment horizontal="center"/>
      <protection/>
    </xf>
    <xf numFmtId="0" fontId="15" fillId="0" borderId="1" xfId="21" applyNumberFormat="1" applyFont="1" applyFill="1" applyBorder="1" applyAlignment="1">
      <alignment horizontal="center"/>
      <protection/>
    </xf>
    <xf numFmtId="0" fontId="15" fillId="12" borderId="1" xfId="21" applyNumberFormat="1" applyFont="1" applyFill="1" applyBorder="1" applyAlignment="1">
      <alignment horizontal="center"/>
      <protection/>
    </xf>
    <xf numFmtId="0" fontId="15" fillId="14" borderId="1" xfId="21" applyNumberFormat="1" applyFont="1" applyFill="1" applyBorder="1" applyAlignment="1">
      <alignment horizontal="center"/>
      <protection/>
    </xf>
    <xf numFmtId="0" fontId="15" fillId="15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center"/>
      <protection/>
    </xf>
    <xf numFmtId="0" fontId="5" fillId="18" borderId="1" xfId="22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/>
    </xf>
    <xf numFmtId="167" fontId="21" fillId="15" borderId="1" xfId="0" applyNumberFormat="1" applyFont="1" applyFill="1" applyBorder="1" applyAlignment="1">
      <alignment horizontal="center"/>
    </xf>
    <xf numFmtId="0" fontId="21" fillId="19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9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7" fillId="20" borderId="5" xfId="2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8" fillId="14" borderId="5" xfId="20" applyFont="1" applyFill="1" applyBorder="1" applyAlignment="1">
      <alignment horizontal="center" vertical="center" wrapText="1"/>
    </xf>
    <xf numFmtId="0" fontId="4" fillId="11" borderId="5" xfId="21" applyFont="1" applyFill="1" applyBorder="1" applyAlignment="1">
      <alignment horizontal="center" vertical="center" wrapText="1"/>
      <protection/>
    </xf>
    <xf numFmtId="0" fontId="19" fillId="5" borderId="6" xfId="0" applyFont="1" applyFill="1" applyBorder="1" applyAlignment="1">
      <alignment horizontal="center" vertical="center" wrapText="1"/>
    </xf>
    <xf numFmtId="0" fontId="8" fillId="5" borderId="4" xfId="20" applyFont="1" applyFill="1" applyBorder="1" applyAlignment="1">
      <alignment horizontal="center" vertical="center" wrapText="1"/>
    </xf>
    <xf numFmtId="0" fontId="8" fillId="5" borderId="2" xfId="20" applyFont="1" applyFill="1" applyBorder="1" applyAlignment="1">
      <alignment horizontal="center" vertical="center" wrapText="1"/>
    </xf>
    <xf numFmtId="0" fontId="8" fillId="9" borderId="5" xfId="20" applyFont="1" applyFill="1" applyBorder="1" applyAlignment="1">
      <alignment horizontal="center" vertical="center" wrapText="1"/>
    </xf>
    <xf numFmtId="0" fontId="8" fillId="8" borderId="5" xfId="20" applyFont="1" applyFill="1" applyBorder="1" applyAlignment="1">
      <alignment horizontal="center" vertical="center" wrapText="1"/>
    </xf>
    <xf numFmtId="0" fontId="8" fillId="13" borderId="5" xfId="2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4" fillId="11" borderId="5" xfId="21" applyFont="1" applyFill="1" applyBorder="1" applyAlignment="1">
      <alignment horizontal="center" vertical="center"/>
      <protection/>
    </xf>
    <xf numFmtId="0" fontId="8" fillId="5" borderId="1" xfId="2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8" fillId="14" borderId="8" xfId="20" applyFont="1" applyFill="1" applyBorder="1" applyAlignment="1">
      <alignment horizontal="center" vertical="center" wrapText="1"/>
    </xf>
    <xf numFmtId="0" fontId="4" fillId="11" borderId="8" xfId="21" applyFont="1" applyFill="1" applyBorder="1" applyAlignment="1">
      <alignment horizontal="center" vertical="center"/>
      <protection/>
    </xf>
    <xf numFmtId="0" fontId="7" fillId="20" borderId="8" xfId="2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8" fillId="5" borderId="3" xfId="20" applyFont="1" applyFill="1" applyBorder="1" applyAlignment="1">
      <alignment horizontal="center" vertical="center" wrapText="1"/>
    </xf>
    <xf numFmtId="0" fontId="8" fillId="9" borderId="8" xfId="20" applyFont="1" applyFill="1" applyBorder="1" applyAlignment="1">
      <alignment horizontal="center" vertical="center" wrapText="1"/>
    </xf>
    <xf numFmtId="0" fontId="8" fillId="13" borderId="8" xfId="20" applyFont="1" applyFill="1" applyBorder="1" applyAlignment="1">
      <alignment horizontal="center" vertical="center" wrapText="1"/>
    </xf>
    <xf numFmtId="0" fontId="8" fillId="0" borderId="5" xfId="2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8" borderId="0" xfId="0" applyFont="1" applyFill="1" applyAlignment="1">
      <alignment horizontal="center" wrapText="1"/>
    </xf>
    <xf numFmtId="0" fontId="17" fillId="8" borderId="0" xfId="0" applyFont="1" applyFill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7" borderId="0" xfId="0" applyFont="1" applyFill="1" applyAlignment="1">
      <alignment wrapText="1"/>
    </xf>
    <xf numFmtId="0" fontId="5" fillId="9" borderId="0" xfId="0" applyFont="1" applyFill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0" fontId="4" fillId="10" borderId="1" xfId="21" applyFont="1" applyFill="1" applyBorder="1" applyAlignment="1">
      <alignment horizontal="center" wrapText="1"/>
      <protection/>
    </xf>
    <xf numFmtId="0" fontId="5" fillId="8" borderId="2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horizontal="center" wrapText="1"/>
    </xf>
    <xf numFmtId="0" fontId="12" fillId="10" borderId="1" xfId="21" applyFont="1" applyFill="1" applyBorder="1" applyAlignment="1">
      <alignment horizontal="center" wrapText="1"/>
      <protection/>
    </xf>
    <xf numFmtId="0" fontId="5" fillId="9" borderId="2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 2" xfId="21"/>
    <cellStyle name="Good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8"/>
  <sheetViews>
    <sheetView tabSelected="1" view="pageBreakPreview" zoomScale="55" zoomScaleSheetLayoutView="55" workbookViewId="0" topLeftCell="A1">
      <selection activeCell="F5" sqref="F5"/>
    </sheetView>
  </sheetViews>
  <sheetFormatPr defaultColWidth="10.875" defaultRowHeight="15.75"/>
  <cols>
    <col min="1" max="1" width="5.875" style="2" customWidth="1"/>
    <col min="2" max="2" width="17.375" style="151" customWidth="1"/>
    <col min="3" max="7" width="7.875" style="1" bestFit="1" customWidth="1"/>
    <col min="8" max="8" width="9.875" style="1" customWidth="1"/>
    <col min="9" max="9" width="9.125" style="1" customWidth="1"/>
    <col min="10" max="10" width="8.75390625" style="1" bestFit="1" customWidth="1"/>
    <col min="11" max="11" width="9.375" style="1" customWidth="1"/>
    <col min="12" max="13" width="9.00390625" style="1" customWidth="1"/>
    <col min="14" max="14" width="7.875" style="1" bestFit="1" customWidth="1"/>
    <col min="15" max="15" width="10.625" style="1" customWidth="1"/>
    <col min="16" max="16" width="9.125" style="2" customWidth="1"/>
    <col min="17" max="17" width="9.375" style="1" customWidth="1"/>
    <col min="18" max="16384" width="10.875" style="2" customWidth="1"/>
  </cols>
  <sheetData>
    <row r="1" spans="6:16" ht="15.75">
      <c r="F1" s="60"/>
      <c r="G1" s="58"/>
      <c r="H1" s="58" t="s">
        <v>43</v>
      </c>
      <c r="I1" s="58"/>
      <c r="J1" s="78"/>
      <c r="N1" s="60"/>
      <c r="O1" s="58" t="s">
        <v>64</v>
      </c>
      <c r="P1" s="61"/>
    </row>
    <row r="2" spans="2:17" s="137" customFormat="1" ht="42">
      <c r="B2" s="131" t="s">
        <v>50</v>
      </c>
      <c r="C2" s="132"/>
      <c r="D2" s="133"/>
      <c r="E2" s="134"/>
      <c r="F2" s="121" t="s">
        <v>0</v>
      </c>
      <c r="G2" s="122" t="s">
        <v>6</v>
      </c>
      <c r="H2" s="123" t="s">
        <v>7</v>
      </c>
      <c r="I2" s="135" t="s">
        <v>1</v>
      </c>
      <c r="J2" s="120" t="s">
        <v>2</v>
      </c>
      <c r="K2" s="125" t="s">
        <v>45</v>
      </c>
      <c r="L2" s="126"/>
      <c r="M2" s="127"/>
      <c r="N2" s="128" t="s">
        <v>8</v>
      </c>
      <c r="O2" s="129" t="s">
        <v>9</v>
      </c>
      <c r="P2" s="130" t="s">
        <v>10</v>
      </c>
      <c r="Q2" s="136"/>
    </row>
    <row r="3" spans="2:17" ht="26">
      <c r="B3" s="150" t="s">
        <v>56</v>
      </c>
      <c r="C3" s="3">
        <v>43550</v>
      </c>
      <c r="D3" s="3">
        <v>43563</v>
      </c>
      <c r="E3" s="3">
        <v>43577</v>
      </c>
      <c r="F3" s="3">
        <v>43591</v>
      </c>
      <c r="G3" s="3">
        <v>43605</v>
      </c>
      <c r="H3" s="3">
        <v>43620</v>
      </c>
      <c r="I3" s="3">
        <v>43634</v>
      </c>
      <c r="J3" s="3">
        <v>43654</v>
      </c>
      <c r="K3" s="3">
        <v>43662</v>
      </c>
      <c r="L3" s="3">
        <v>43676</v>
      </c>
      <c r="M3" s="3">
        <v>43717</v>
      </c>
      <c r="N3" s="3">
        <v>43745</v>
      </c>
      <c r="O3" s="3">
        <v>43766</v>
      </c>
      <c r="P3" s="4" t="s">
        <v>13</v>
      </c>
      <c r="Q3" s="5" t="s">
        <v>4</v>
      </c>
    </row>
    <row r="4" spans="2:17" ht="15.75">
      <c r="B4" s="13" t="s">
        <v>57</v>
      </c>
      <c r="C4" s="106">
        <v>0.054</v>
      </c>
      <c r="D4" s="106">
        <v>0.0636</v>
      </c>
      <c r="E4" s="106">
        <v>0.0518</v>
      </c>
      <c r="F4" s="106">
        <v>0.0634</v>
      </c>
      <c r="G4" s="106">
        <v>0.0921</v>
      </c>
      <c r="H4" s="106">
        <v>0.089</v>
      </c>
      <c r="I4" s="106">
        <v>0.105</v>
      </c>
      <c r="J4" s="106">
        <v>0.142</v>
      </c>
      <c r="K4" s="106">
        <v>0.142</v>
      </c>
      <c r="L4" s="106">
        <v>0.153</v>
      </c>
      <c r="M4" s="112"/>
      <c r="N4" s="106">
        <v>0.105</v>
      </c>
      <c r="O4" s="106">
        <v>0.141</v>
      </c>
      <c r="P4" s="9">
        <f aca="true" t="shared" si="0" ref="P4">COUNT(C4:O4)</f>
        <v>12</v>
      </c>
      <c r="Q4" s="8">
        <f>(P4/13)</f>
        <v>0.9230769230769231</v>
      </c>
    </row>
    <row r="5" spans="2:17" ht="15.75">
      <c r="B5" s="14" t="s">
        <v>28</v>
      </c>
      <c r="C5" s="112"/>
      <c r="D5" s="112"/>
      <c r="E5" s="112"/>
      <c r="F5" s="112"/>
      <c r="G5" s="112"/>
      <c r="H5" s="108">
        <v>0.0376</v>
      </c>
      <c r="I5" s="108">
        <v>0.0347</v>
      </c>
      <c r="J5" s="108">
        <v>0.038</v>
      </c>
      <c r="K5" s="112"/>
      <c r="L5" s="112"/>
      <c r="M5" s="112"/>
      <c r="N5" s="112"/>
      <c r="O5" s="112"/>
      <c r="P5" s="9">
        <f aca="true" t="shared" si="1" ref="P5:P21">COUNT(C5:O5)</f>
        <v>3</v>
      </c>
      <c r="Q5" s="8">
        <f aca="true" t="shared" si="2" ref="Q5:Q21">(P5/13)</f>
        <v>0.23076923076923078</v>
      </c>
    </row>
    <row r="6" spans="2:17" ht="15.75">
      <c r="B6" s="14" t="s">
        <v>14</v>
      </c>
      <c r="C6" s="112"/>
      <c r="D6" s="112"/>
      <c r="E6" s="112"/>
      <c r="F6" s="112"/>
      <c r="G6" s="108">
        <v>0.0118</v>
      </c>
      <c r="H6" s="108">
        <v>0.00692</v>
      </c>
      <c r="I6" s="112"/>
      <c r="J6" s="112"/>
      <c r="K6" s="112"/>
      <c r="L6" s="112"/>
      <c r="M6" s="112"/>
      <c r="N6" s="112"/>
      <c r="O6" s="112"/>
      <c r="P6" s="9">
        <f t="shared" si="1"/>
        <v>2</v>
      </c>
      <c r="Q6" s="8">
        <f t="shared" si="2"/>
        <v>0.15384615384615385</v>
      </c>
    </row>
    <row r="7" spans="2:17" ht="15.75">
      <c r="B7" s="14" t="s">
        <v>25</v>
      </c>
      <c r="C7" s="112"/>
      <c r="D7" s="112"/>
      <c r="E7" s="112"/>
      <c r="F7" s="112"/>
      <c r="G7" s="112"/>
      <c r="H7" s="112"/>
      <c r="I7" s="108">
        <v>0.0392</v>
      </c>
      <c r="J7" s="112"/>
      <c r="K7" s="108">
        <v>0.0737</v>
      </c>
      <c r="L7" s="112"/>
      <c r="M7" s="108">
        <v>0.168</v>
      </c>
      <c r="N7" s="112"/>
      <c r="O7" s="112"/>
      <c r="P7" s="9">
        <f t="shared" si="1"/>
        <v>3</v>
      </c>
      <c r="Q7" s="8">
        <f t="shared" si="2"/>
        <v>0.23076923076923078</v>
      </c>
    </row>
    <row r="8" spans="2:17" ht="15.75">
      <c r="B8" s="13" t="s">
        <v>29</v>
      </c>
      <c r="C8" s="112"/>
      <c r="D8" s="106">
        <v>0.0285</v>
      </c>
      <c r="E8" s="106">
        <v>0.00728</v>
      </c>
      <c r="F8" s="112"/>
      <c r="G8" s="106">
        <v>0.0288</v>
      </c>
      <c r="H8" s="106">
        <v>0.00697</v>
      </c>
      <c r="I8" s="106">
        <v>0.00721</v>
      </c>
      <c r="J8" s="106">
        <v>0.00639</v>
      </c>
      <c r="K8" s="106">
        <v>0.00498</v>
      </c>
      <c r="L8" s="106">
        <v>0.00465</v>
      </c>
      <c r="M8" s="112"/>
      <c r="N8" s="112"/>
      <c r="O8" s="112"/>
      <c r="P8" s="9">
        <f t="shared" si="1"/>
        <v>8</v>
      </c>
      <c r="Q8" s="8">
        <f t="shared" si="2"/>
        <v>0.6153846153846154</v>
      </c>
    </row>
    <row r="9" spans="2:17" ht="15.75">
      <c r="B9" s="13" t="s">
        <v>12</v>
      </c>
      <c r="C9" s="108">
        <v>0.124</v>
      </c>
      <c r="D9" s="108">
        <v>0.47</v>
      </c>
      <c r="E9" s="108">
        <v>0.0784</v>
      </c>
      <c r="F9" s="108">
        <v>0.0605</v>
      </c>
      <c r="G9" s="108">
        <v>0.139</v>
      </c>
      <c r="H9" s="108">
        <v>0.0761</v>
      </c>
      <c r="I9" s="108">
        <v>0.0752</v>
      </c>
      <c r="J9" s="108">
        <v>0.0664</v>
      </c>
      <c r="K9" s="108">
        <v>0.0789</v>
      </c>
      <c r="L9" s="108">
        <v>0.0742</v>
      </c>
      <c r="M9" s="108">
        <v>0.0961</v>
      </c>
      <c r="N9" s="108">
        <v>0.0407</v>
      </c>
      <c r="O9" s="108">
        <v>0.219</v>
      </c>
      <c r="P9" s="9">
        <f t="shared" si="1"/>
        <v>13</v>
      </c>
      <c r="Q9" s="8">
        <f t="shared" si="2"/>
        <v>1</v>
      </c>
    </row>
    <row r="10" spans="2:17" ht="15.75">
      <c r="B10" s="14" t="s">
        <v>33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08">
        <v>0.0668</v>
      </c>
      <c r="P10" s="9">
        <f t="shared" si="1"/>
        <v>1</v>
      </c>
      <c r="Q10" s="8">
        <f t="shared" si="2"/>
        <v>0.07692307692307693</v>
      </c>
    </row>
    <row r="11" spans="2:17" ht="15.75">
      <c r="B11" s="14" t="s">
        <v>24</v>
      </c>
      <c r="C11" s="107"/>
      <c r="D11" s="107"/>
      <c r="E11" s="112"/>
      <c r="F11" s="107"/>
      <c r="G11" s="108">
        <v>0.0572</v>
      </c>
      <c r="H11" s="110">
        <v>0.0621</v>
      </c>
      <c r="I11" s="110">
        <v>0.117</v>
      </c>
      <c r="J11" s="112"/>
      <c r="K11" s="107"/>
      <c r="L11" s="112"/>
      <c r="M11" s="112"/>
      <c r="N11" s="112"/>
      <c r="O11" s="112"/>
      <c r="P11" s="9">
        <f t="shared" si="1"/>
        <v>3</v>
      </c>
      <c r="Q11" s="8">
        <f t="shared" si="2"/>
        <v>0.23076923076923078</v>
      </c>
    </row>
    <row r="12" spans="2:17" ht="15.75">
      <c r="B12" s="23" t="s">
        <v>5</v>
      </c>
      <c r="C12" s="107"/>
      <c r="D12" s="109">
        <v>0.0502</v>
      </c>
      <c r="E12" s="107"/>
      <c r="F12" s="107"/>
      <c r="G12" s="109">
        <v>0.0467</v>
      </c>
      <c r="H12" s="109">
        <v>0.0253</v>
      </c>
      <c r="I12" s="109">
        <v>0.03</v>
      </c>
      <c r="J12" s="109">
        <v>0.0296</v>
      </c>
      <c r="K12" s="109">
        <v>0.0401</v>
      </c>
      <c r="L12" s="109">
        <v>0.0255</v>
      </c>
      <c r="M12" s="109">
        <v>0.0301</v>
      </c>
      <c r="N12" s="112"/>
      <c r="O12" s="112"/>
      <c r="P12" s="9">
        <f t="shared" si="1"/>
        <v>8</v>
      </c>
      <c r="Q12" s="8">
        <f t="shared" si="2"/>
        <v>0.6153846153846154</v>
      </c>
    </row>
    <row r="13" spans="2:17" ht="15.75">
      <c r="B13" s="23" t="s">
        <v>19</v>
      </c>
      <c r="C13" s="108">
        <v>0.0478</v>
      </c>
      <c r="D13" s="108">
        <v>0.0912</v>
      </c>
      <c r="E13" s="108">
        <v>0.0375</v>
      </c>
      <c r="F13" s="108">
        <v>0.0336</v>
      </c>
      <c r="G13" s="110">
        <v>0.0761</v>
      </c>
      <c r="H13" s="110">
        <v>0.102</v>
      </c>
      <c r="I13" s="110">
        <v>0.0973</v>
      </c>
      <c r="J13" s="110">
        <v>0.0198</v>
      </c>
      <c r="K13" s="110">
        <v>0.0128</v>
      </c>
      <c r="L13" s="112"/>
      <c r="M13" s="110">
        <v>0.144</v>
      </c>
      <c r="N13" s="110">
        <v>0.0447</v>
      </c>
      <c r="O13" s="110">
        <v>0.032</v>
      </c>
      <c r="P13" s="9">
        <f t="shared" si="1"/>
        <v>12</v>
      </c>
      <c r="Q13" s="8">
        <f t="shared" si="2"/>
        <v>0.9230769230769231</v>
      </c>
    </row>
    <row r="14" spans="2:17" ht="15.75">
      <c r="B14" s="13" t="s">
        <v>22</v>
      </c>
      <c r="C14" s="108">
        <v>0.00905</v>
      </c>
      <c r="D14" s="108">
        <v>0.0402</v>
      </c>
      <c r="E14" s="108">
        <v>0.00786</v>
      </c>
      <c r="F14" s="112"/>
      <c r="G14" s="87">
        <v>0.00764</v>
      </c>
      <c r="H14" s="112"/>
      <c r="I14" s="112"/>
      <c r="J14" s="112"/>
      <c r="K14" s="107"/>
      <c r="L14" s="112"/>
      <c r="M14" s="112"/>
      <c r="N14" s="112"/>
      <c r="O14" s="108">
        <v>0.00523</v>
      </c>
      <c r="P14" s="9">
        <f t="shared" si="1"/>
        <v>5</v>
      </c>
      <c r="Q14" s="8">
        <f t="shared" si="2"/>
        <v>0.38461538461538464</v>
      </c>
    </row>
    <row r="15" spans="2:17" ht="15.75">
      <c r="B15" s="14" t="s">
        <v>58</v>
      </c>
      <c r="C15" s="112"/>
      <c r="D15" s="112"/>
      <c r="E15" s="112"/>
      <c r="F15" s="112"/>
      <c r="G15" s="87">
        <v>0.0134</v>
      </c>
      <c r="H15" s="108">
        <v>0.00561</v>
      </c>
      <c r="I15" s="108">
        <v>0.0153</v>
      </c>
      <c r="J15" s="112"/>
      <c r="K15" s="108">
        <v>0.00458</v>
      </c>
      <c r="L15" s="112"/>
      <c r="M15" s="112"/>
      <c r="N15" s="112"/>
      <c r="O15" s="112"/>
      <c r="P15" s="9">
        <f t="shared" si="1"/>
        <v>4</v>
      </c>
      <c r="Q15" s="8">
        <f t="shared" si="2"/>
        <v>0.3076923076923077</v>
      </c>
    </row>
    <row r="16" spans="2:17" ht="15.75">
      <c r="B16" s="14" t="s">
        <v>36</v>
      </c>
      <c r="C16" s="108">
        <v>0.0271</v>
      </c>
      <c r="D16" s="108">
        <v>0.0363</v>
      </c>
      <c r="E16" s="112"/>
      <c r="F16" s="112"/>
      <c r="G16" s="112"/>
      <c r="H16" s="112"/>
      <c r="I16" s="112"/>
      <c r="J16" s="112"/>
      <c r="K16" s="112"/>
      <c r="L16" s="112"/>
      <c r="M16" s="108">
        <v>0.127</v>
      </c>
      <c r="N16" s="87">
        <v>0.0368</v>
      </c>
      <c r="O16" s="112"/>
      <c r="P16" s="9">
        <f t="shared" si="1"/>
        <v>4</v>
      </c>
      <c r="Q16" s="8">
        <f t="shared" si="2"/>
        <v>0.3076923076923077</v>
      </c>
    </row>
    <row r="17" spans="2:17" ht="15.75">
      <c r="B17" s="13" t="s">
        <v>21</v>
      </c>
      <c r="C17" s="112"/>
      <c r="D17" s="108">
        <v>0.0288</v>
      </c>
      <c r="E17" s="112"/>
      <c r="F17" s="112"/>
      <c r="G17" s="108">
        <v>0.0779</v>
      </c>
      <c r="H17" s="108">
        <v>0.0442</v>
      </c>
      <c r="I17" s="108">
        <v>0.043</v>
      </c>
      <c r="J17" s="108">
        <v>0.0285</v>
      </c>
      <c r="K17" s="108">
        <v>0.0488</v>
      </c>
      <c r="L17" s="108">
        <v>0.0292</v>
      </c>
      <c r="M17" s="112"/>
      <c r="N17" s="112"/>
      <c r="O17" s="108">
        <v>0.0244</v>
      </c>
      <c r="P17" s="9">
        <f t="shared" si="1"/>
        <v>8</v>
      </c>
      <c r="Q17" s="8">
        <f t="shared" si="2"/>
        <v>0.6153846153846154</v>
      </c>
    </row>
    <row r="18" spans="2:17" ht="39">
      <c r="B18" s="156" t="s">
        <v>49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08">
        <v>0.0408</v>
      </c>
      <c r="O18" s="112"/>
      <c r="P18" s="9">
        <f t="shared" si="1"/>
        <v>1</v>
      </c>
      <c r="Q18" s="8">
        <f t="shared" si="2"/>
        <v>0.07692307692307693</v>
      </c>
    </row>
    <row r="19" spans="2:17" ht="15.75">
      <c r="B19" s="13" t="s">
        <v>11</v>
      </c>
      <c r="C19" s="112"/>
      <c r="D19" s="108">
        <v>0.491</v>
      </c>
      <c r="E19" s="108">
        <v>0.0316</v>
      </c>
      <c r="F19" s="108">
        <v>0.0113</v>
      </c>
      <c r="G19" s="108">
        <v>0.0545</v>
      </c>
      <c r="H19" s="108">
        <v>0.0129</v>
      </c>
      <c r="I19" s="108">
        <v>0.0117</v>
      </c>
      <c r="J19" s="108">
        <v>0.00731</v>
      </c>
      <c r="K19" s="108">
        <v>0.00689</v>
      </c>
      <c r="L19" s="108">
        <v>0.0053</v>
      </c>
      <c r="M19" s="112"/>
      <c r="N19" s="112"/>
      <c r="O19" s="112"/>
      <c r="P19" s="9">
        <f t="shared" si="1"/>
        <v>9</v>
      </c>
      <c r="Q19" s="8">
        <f t="shared" si="2"/>
        <v>0.6923076923076923</v>
      </c>
    </row>
    <row r="20" spans="2:17" ht="15.75">
      <c r="B20" s="13" t="s">
        <v>39</v>
      </c>
      <c r="C20" s="112"/>
      <c r="D20" s="112"/>
      <c r="E20" s="108">
        <v>0.058</v>
      </c>
      <c r="F20" s="108">
        <v>0.00923</v>
      </c>
      <c r="G20" s="108">
        <v>0.176</v>
      </c>
      <c r="H20" s="108">
        <v>0.0408</v>
      </c>
      <c r="I20" s="108">
        <v>0.0244</v>
      </c>
      <c r="J20" s="108">
        <v>0.0148</v>
      </c>
      <c r="K20" s="108">
        <v>0.0156</v>
      </c>
      <c r="L20" s="108">
        <v>0.00899</v>
      </c>
      <c r="M20" s="112"/>
      <c r="N20" s="108">
        <v>0.0512</v>
      </c>
      <c r="O20" s="104">
        <v>0.386</v>
      </c>
      <c r="P20" s="9">
        <f t="shared" si="1"/>
        <v>10</v>
      </c>
      <c r="Q20" s="8">
        <f t="shared" si="2"/>
        <v>0.7692307692307693</v>
      </c>
    </row>
    <row r="21" spans="2:17" ht="15.75">
      <c r="B21" s="13" t="s">
        <v>40</v>
      </c>
      <c r="C21" s="108">
        <v>0.0908</v>
      </c>
      <c r="D21" s="112"/>
      <c r="E21" s="108">
        <v>0.0588</v>
      </c>
      <c r="F21" s="108">
        <v>0.0572</v>
      </c>
      <c r="G21" s="108">
        <v>0.115</v>
      </c>
      <c r="H21" s="108">
        <v>0.119</v>
      </c>
      <c r="I21" s="108">
        <v>0.161</v>
      </c>
      <c r="J21" s="112"/>
      <c r="K21" s="108">
        <v>0.0979</v>
      </c>
      <c r="L21" s="87">
        <v>0.0775</v>
      </c>
      <c r="M21" s="112"/>
      <c r="N21" s="112"/>
      <c r="O21" s="87">
        <v>0.216</v>
      </c>
      <c r="P21" s="9">
        <f t="shared" si="1"/>
        <v>9</v>
      </c>
      <c r="Q21" s="8">
        <f t="shared" si="2"/>
        <v>0.6923076923076923</v>
      </c>
    </row>
    <row r="22" spans="2:16" ht="15.75">
      <c r="B22" s="154" t="s">
        <v>3</v>
      </c>
      <c r="C22" s="24">
        <f>COUNT(C4:C21)</f>
        <v>6</v>
      </c>
      <c r="D22" s="24">
        <f aca="true" t="shared" si="3" ref="D22:O22">COUNT(D4:D21)</f>
        <v>9</v>
      </c>
      <c r="E22" s="24">
        <f t="shared" si="3"/>
        <v>8</v>
      </c>
      <c r="F22" s="24">
        <f t="shared" si="3"/>
        <v>6</v>
      </c>
      <c r="G22" s="24">
        <f t="shared" si="3"/>
        <v>13</v>
      </c>
      <c r="H22" s="24">
        <f t="shared" si="3"/>
        <v>13</v>
      </c>
      <c r="I22" s="24">
        <f t="shared" si="3"/>
        <v>13</v>
      </c>
      <c r="J22" s="24">
        <f t="shared" si="3"/>
        <v>9</v>
      </c>
      <c r="K22" s="24">
        <f t="shared" si="3"/>
        <v>11</v>
      </c>
      <c r="L22" s="24">
        <f t="shared" si="3"/>
        <v>8</v>
      </c>
      <c r="M22" s="24">
        <f t="shared" si="3"/>
        <v>5</v>
      </c>
      <c r="N22" s="24">
        <f t="shared" si="3"/>
        <v>6</v>
      </c>
      <c r="O22" s="24">
        <f t="shared" si="3"/>
        <v>8</v>
      </c>
      <c r="P22" s="10">
        <f>SUM(P4:P21)</f>
        <v>115</v>
      </c>
    </row>
    <row r="23" spans="2:17" ht="15.75">
      <c r="B23" s="157"/>
      <c r="C23" s="85"/>
      <c r="D23" s="85"/>
      <c r="E23" s="85"/>
      <c r="F23" s="90"/>
      <c r="G23" s="91"/>
      <c r="H23" s="91"/>
      <c r="I23" s="91"/>
      <c r="J23" s="92"/>
      <c r="K23" s="85"/>
      <c r="L23" s="85"/>
      <c r="M23" s="85"/>
      <c r="N23" s="90"/>
      <c r="O23" s="91"/>
      <c r="P23" s="93"/>
      <c r="Q23" s="7"/>
    </row>
    <row r="24" spans="2:17" ht="26">
      <c r="B24" s="150" t="s">
        <v>56</v>
      </c>
      <c r="C24" s="3">
        <v>43915</v>
      </c>
      <c r="D24" s="3">
        <v>43936</v>
      </c>
      <c r="E24" s="3">
        <v>43971</v>
      </c>
      <c r="F24" s="3">
        <v>43999</v>
      </c>
      <c r="G24" s="3">
        <v>44026</v>
      </c>
      <c r="H24" s="3">
        <v>44033</v>
      </c>
      <c r="I24" s="3">
        <v>44047</v>
      </c>
      <c r="J24" s="3">
        <v>44109</v>
      </c>
      <c r="K24" s="3"/>
      <c r="L24" s="3"/>
      <c r="M24" s="3"/>
      <c r="N24" s="3"/>
      <c r="O24" s="3"/>
      <c r="P24" s="4" t="s">
        <v>13</v>
      </c>
      <c r="Q24" s="5" t="s">
        <v>4</v>
      </c>
    </row>
    <row r="25" spans="2:17" ht="15.75">
      <c r="B25" s="13" t="s">
        <v>57</v>
      </c>
      <c r="C25" s="106">
        <v>0.0531</v>
      </c>
      <c r="D25" s="106">
        <v>0.047</v>
      </c>
      <c r="E25" s="106">
        <v>0.123</v>
      </c>
      <c r="F25" s="106">
        <v>0.106</v>
      </c>
      <c r="G25" s="106">
        <v>0.123</v>
      </c>
      <c r="H25" s="106">
        <v>0.13</v>
      </c>
      <c r="I25" s="106">
        <v>0.153</v>
      </c>
      <c r="J25" s="106">
        <v>0.115</v>
      </c>
      <c r="K25" s="17"/>
      <c r="L25" s="16"/>
      <c r="M25" s="16"/>
      <c r="N25" s="16"/>
      <c r="O25" s="16"/>
      <c r="P25" s="9">
        <f aca="true" t="shared" si="4" ref="P25">COUNT(C25:O25)</f>
        <v>8</v>
      </c>
      <c r="Q25" s="8">
        <f>(P25/8)</f>
        <v>1</v>
      </c>
    </row>
    <row r="26" spans="2:17" ht="15.75">
      <c r="B26" s="14" t="s">
        <v>28</v>
      </c>
      <c r="C26" s="17"/>
      <c r="D26" s="17"/>
      <c r="E26" s="17"/>
      <c r="F26" s="108">
        <v>0.12</v>
      </c>
      <c r="G26" s="17"/>
      <c r="H26" s="17"/>
      <c r="I26" s="17"/>
      <c r="J26" s="17"/>
      <c r="K26" s="17"/>
      <c r="L26" s="16"/>
      <c r="M26" s="16"/>
      <c r="N26" s="16"/>
      <c r="O26" s="16"/>
      <c r="P26" s="9">
        <f aca="true" t="shared" si="5" ref="P26:P36">COUNT(C26:O26)</f>
        <v>1</v>
      </c>
      <c r="Q26" s="8">
        <f aca="true" t="shared" si="6" ref="Q26:Q36">(P26/8)</f>
        <v>0.125</v>
      </c>
    </row>
    <row r="27" spans="2:17" ht="15.75">
      <c r="B27" s="14" t="s">
        <v>25</v>
      </c>
      <c r="C27" s="17"/>
      <c r="D27" s="17"/>
      <c r="E27" s="17"/>
      <c r="F27" s="16"/>
      <c r="G27" s="17"/>
      <c r="H27" s="17"/>
      <c r="I27" s="108">
        <v>0.0458</v>
      </c>
      <c r="J27" s="17"/>
      <c r="K27" s="17"/>
      <c r="L27" s="16"/>
      <c r="M27" s="16"/>
      <c r="N27" s="16"/>
      <c r="O27" s="16"/>
      <c r="P27" s="9">
        <f t="shared" si="5"/>
        <v>1</v>
      </c>
      <c r="Q27" s="8">
        <f t="shared" si="6"/>
        <v>0.125</v>
      </c>
    </row>
    <row r="28" spans="2:17" ht="15.75">
      <c r="B28" s="13" t="s">
        <v>12</v>
      </c>
      <c r="C28" s="108">
        <v>0.0194</v>
      </c>
      <c r="D28" s="108">
        <v>0.0162</v>
      </c>
      <c r="E28" s="108">
        <v>0.0814</v>
      </c>
      <c r="F28" s="108">
        <v>0.0275</v>
      </c>
      <c r="G28" s="108">
        <v>0.0254</v>
      </c>
      <c r="H28" s="108">
        <v>0.0361</v>
      </c>
      <c r="I28" s="108">
        <v>0.0331</v>
      </c>
      <c r="J28" s="108">
        <v>0.0391</v>
      </c>
      <c r="K28" s="107"/>
      <c r="L28" s="16"/>
      <c r="M28" s="17"/>
      <c r="N28" s="17"/>
      <c r="O28" s="16"/>
      <c r="P28" s="9">
        <f t="shared" si="5"/>
        <v>8</v>
      </c>
      <c r="Q28" s="8">
        <f t="shared" si="6"/>
        <v>1</v>
      </c>
    </row>
    <row r="29" spans="2:17" ht="15.75">
      <c r="B29" s="14" t="s">
        <v>24</v>
      </c>
      <c r="C29" s="107"/>
      <c r="D29" s="107"/>
      <c r="E29" s="108">
        <v>0.0586</v>
      </c>
      <c r="F29" s="107"/>
      <c r="G29" s="16"/>
      <c r="H29" s="16"/>
      <c r="I29" s="16"/>
      <c r="J29" s="16"/>
      <c r="K29" s="107"/>
      <c r="L29" s="16"/>
      <c r="M29" s="16"/>
      <c r="N29" s="17"/>
      <c r="O29" s="16"/>
      <c r="P29" s="9">
        <f t="shared" si="5"/>
        <v>1</v>
      </c>
      <c r="Q29" s="8">
        <f t="shared" si="6"/>
        <v>0.125</v>
      </c>
    </row>
    <row r="30" spans="2:17" ht="15.75">
      <c r="B30" s="23" t="s">
        <v>5</v>
      </c>
      <c r="C30" s="107"/>
      <c r="D30" s="16"/>
      <c r="E30" s="107"/>
      <c r="F30" s="109">
        <v>0.101</v>
      </c>
      <c r="G30" s="109">
        <v>0.0359</v>
      </c>
      <c r="H30" s="109">
        <v>0.035</v>
      </c>
      <c r="I30" s="16"/>
      <c r="J30" s="16"/>
      <c r="K30" s="107"/>
      <c r="L30" s="17"/>
      <c r="M30" s="16"/>
      <c r="N30" s="17"/>
      <c r="O30" s="17"/>
      <c r="P30" s="9">
        <f t="shared" si="5"/>
        <v>3</v>
      </c>
      <c r="Q30" s="8">
        <f t="shared" si="6"/>
        <v>0.375</v>
      </c>
    </row>
    <row r="31" spans="2:17" ht="15.75">
      <c r="B31" s="23" t="s">
        <v>19</v>
      </c>
      <c r="C31" s="108">
        <v>0.0307</v>
      </c>
      <c r="D31" s="108">
        <v>0.0227</v>
      </c>
      <c r="E31" s="108">
        <v>0.0597</v>
      </c>
      <c r="F31" s="16"/>
      <c r="G31" s="16"/>
      <c r="H31" s="16"/>
      <c r="I31" s="16"/>
      <c r="J31" s="108">
        <v>0.0333</v>
      </c>
      <c r="K31" s="107"/>
      <c r="L31" s="16"/>
      <c r="M31" s="16"/>
      <c r="N31" s="17"/>
      <c r="O31" s="16"/>
      <c r="P31" s="9">
        <f t="shared" si="5"/>
        <v>4</v>
      </c>
      <c r="Q31" s="8">
        <f t="shared" si="6"/>
        <v>0.5</v>
      </c>
    </row>
    <row r="32" spans="2:17" ht="15.75">
      <c r="B32" s="13" t="s">
        <v>22</v>
      </c>
      <c r="C32" s="108">
        <v>0.00693</v>
      </c>
      <c r="D32" s="108">
        <v>0.00538</v>
      </c>
      <c r="E32" s="17"/>
      <c r="F32" s="17"/>
      <c r="G32" s="17"/>
      <c r="H32" s="108">
        <v>0.0367</v>
      </c>
      <c r="I32" s="108">
        <v>0.0237</v>
      </c>
      <c r="J32" s="17"/>
      <c r="K32" s="107"/>
      <c r="L32" s="16"/>
      <c r="M32" s="16"/>
      <c r="N32" s="17"/>
      <c r="O32" s="16"/>
      <c r="P32" s="9">
        <f t="shared" si="5"/>
        <v>4</v>
      </c>
      <c r="Q32" s="8">
        <f t="shared" si="6"/>
        <v>0.5</v>
      </c>
    </row>
    <row r="33" spans="2:17" ht="15.75">
      <c r="B33" s="13" t="s">
        <v>21</v>
      </c>
      <c r="C33" s="108">
        <v>0.0717</v>
      </c>
      <c r="D33" s="17"/>
      <c r="E33" s="108">
        <v>0.0396</v>
      </c>
      <c r="F33" s="108">
        <v>0.0847</v>
      </c>
      <c r="G33" s="108">
        <v>0.0308</v>
      </c>
      <c r="H33" s="107"/>
      <c r="I33" s="108">
        <v>0.348</v>
      </c>
      <c r="J33" s="108">
        <v>0.218</v>
      </c>
      <c r="K33" s="107"/>
      <c r="L33" s="16"/>
      <c r="M33" s="16"/>
      <c r="N33" s="16"/>
      <c r="O33" s="16"/>
      <c r="P33" s="9">
        <f t="shared" si="5"/>
        <v>6</v>
      </c>
      <c r="Q33" s="8">
        <f t="shared" si="6"/>
        <v>0.75</v>
      </c>
    </row>
    <row r="34" spans="2:17" ht="15.75">
      <c r="B34" s="13" t="s">
        <v>11</v>
      </c>
      <c r="C34" s="108">
        <v>0.0104</v>
      </c>
      <c r="D34" s="108">
        <v>0.0064</v>
      </c>
      <c r="E34" s="108">
        <v>0.022</v>
      </c>
      <c r="F34" s="108">
        <v>0.00866</v>
      </c>
      <c r="G34" s="17"/>
      <c r="H34" s="17"/>
      <c r="I34" s="17"/>
      <c r="J34" s="17"/>
      <c r="K34" s="111"/>
      <c r="L34" s="16"/>
      <c r="M34" s="16"/>
      <c r="N34" s="16"/>
      <c r="O34" s="26"/>
      <c r="P34" s="9">
        <f t="shared" si="5"/>
        <v>4</v>
      </c>
      <c r="Q34" s="8">
        <f t="shared" si="6"/>
        <v>0.5</v>
      </c>
    </row>
    <row r="35" spans="2:17" ht="15.75">
      <c r="B35" s="13" t="s">
        <v>39</v>
      </c>
      <c r="C35" s="108">
        <v>0.00671</v>
      </c>
      <c r="D35" s="108">
        <v>0.0115</v>
      </c>
      <c r="E35" s="108">
        <v>0.0216</v>
      </c>
      <c r="F35" s="108">
        <v>0.00511</v>
      </c>
      <c r="G35" s="17"/>
      <c r="H35" s="17"/>
      <c r="I35" s="17"/>
      <c r="J35" s="17"/>
      <c r="K35" s="107"/>
      <c r="L35" s="16"/>
      <c r="M35" s="16"/>
      <c r="N35" s="17"/>
      <c r="O35" s="17"/>
      <c r="P35" s="9">
        <f t="shared" si="5"/>
        <v>4</v>
      </c>
      <c r="Q35" s="8">
        <f t="shared" si="6"/>
        <v>0.5</v>
      </c>
    </row>
    <row r="36" spans="2:17" ht="15.75">
      <c r="B36" s="13" t="s">
        <v>40</v>
      </c>
      <c r="C36" s="17"/>
      <c r="D36" s="108">
        <v>0.103</v>
      </c>
      <c r="E36" s="17"/>
      <c r="F36" s="108">
        <v>0.0828</v>
      </c>
      <c r="G36" s="108">
        <v>0.115</v>
      </c>
      <c r="H36" s="108">
        <v>0.118</v>
      </c>
      <c r="I36" s="108">
        <v>0.111</v>
      </c>
      <c r="J36" s="17"/>
      <c r="K36" s="107"/>
      <c r="L36" s="16"/>
      <c r="M36" s="16"/>
      <c r="N36" s="17"/>
      <c r="O36" s="17"/>
      <c r="P36" s="9">
        <f t="shared" si="5"/>
        <v>5</v>
      </c>
      <c r="Q36" s="8">
        <f t="shared" si="6"/>
        <v>0.625</v>
      </c>
    </row>
    <row r="37" spans="2:16" ht="15.75">
      <c r="B37" s="154" t="s">
        <v>3</v>
      </c>
      <c r="C37" s="24">
        <f>COUNT(C25:C36)</f>
        <v>7</v>
      </c>
      <c r="D37" s="24">
        <f aca="true" t="shared" si="7" ref="D37:J37">COUNT(D25:D36)</f>
        <v>7</v>
      </c>
      <c r="E37" s="24">
        <f t="shared" si="7"/>
        <v>7</v>
      </c>
      <c r="F37" s="24">
        <f t="shared" si="7"/>
        <v>8</v>
      </c>
      <c r="G37" s="24">
        <f t="shared" si="7"/>
        <v>5</v>
      </c>
      <c r="H37" s="24">
        <f t="shared" si="7"/>
        <v>5</v>
      </c>
      <c r="I37" s="24">
        <f t="shared" si="7"/>
        <v>6</v>
      </c>
      <c r="J37" s="24">
        <f t="shared" si="7"/>
        <v>4</v>
      </c>
      <c r="K37" s="24"/>
      <c r="L37" s="24"/>
      <c r="M37" s="24"/>
      <c r="N37" s="24"/>
      <c r="O37" s="24"/>
      <c r="P37" s="10">
        <f>SUM(P25:P36)</f>
        <v>49</v>
      </c>
    </row>
    <row r="38" spans="2:17" ht="15.75">
      <c r="B38" s="157"/>
      <c r="C38" s="85"/>
      <c r="D38" s="85"/>
      <c r="E38" s="85"/>
      <c r="F38" s="90"/>
      <c r="G38" s="91"/>
      <c r="H38" s="91"/>
      <c r="I38" s="91"/>
      <c r="J38" s="92"/>
      <c r="K38" s="85"/>
      <c r="L38" s="85"/>
      <c r="M38" s="85"/>
      <c r="N38" s="90"/>
      <c r="O38" s="91"/>
      <c r="P38" s="93"/>
      <c r="Q38" s="7"/>
    </row>
    <row r="39" spans="6:16" ht="15.75">
      <c r="F39" s="60"/>
      <c r="G39" s="58"/>
      <c r="H39" s="58" t="s">
        <v>43</v>
      </c>
      <c r="I39" s="58"/>
      <c r="J39" s="78"/>
      <c r="N39" s="60"/>
      <c r="O39" s="58" t="s">
        <v>64</v>
      </c>
      <c r="P39" s="61"/>
    </row>
    <row r="40" spans="2:17" s="137" customFormat="1" ht="42">
      <c r="B40" s="131" t="s">
        <v>50</v>
      </c>
      <c r="C40" s="138"/>
      <c r="D40" s="139"/>
      <c r="E40" s="134"/>
      <c r="F40" s="140" t="s">
        <v>0</v>
      </c>
      <c r="G40" s="141" t="s">
        <v>6</v>
      </c>
      <c r="H40" s="142" t="s">
        <v>7</v>
      </c>
      <c r="I40" s="143" t="s">
        <v>1</v>
      </c>
      <c r="J40" s="144" t="s">
        <v>2</v>
      </c>
      <c r="K40" s="145" t="s">
        <v>45</v>
      </c>
      <c r="L40" s="146"/>
      <c r="M40" s="127"/>
      <c r="N40" s="147" t="s">
        <v>8</v>
      </c>
      <c r="O40" s="129" t="s">
        <v>9</v>
      </c>
      <c r="P40" s="148" t="s">
        <v>10</v>
      </c>
      <c r="Q40" s="136"/>
    </row>
    <row r="41" spans="2:17" ht="15.75">
      <c r="B41" s="63"/>
      <c r="C41" s="7"/>
      <c r="D41" s="7"/>
      <c r="E41" s="76"/>
      <c r="F41" s="79"/>
      <c r="G41" s="80"/>
      <c r="H41" s="81"/>
      <c r="I41" s="82"/>
      <c r="J41" s="83"/>
      <c r="K41" s="71"/>
      <c r="L41" s="77"/>
      <c r="M41" s="77"/>
      <c r="N41" s="84"/>
      <c r="O41" s="81"/>
      <c r="P41" s="68"/>
      <c r="Q41" s="81"/>
    </row>
    <row r="42" spans="2:17" ht="39">
      <c r="B42" s="150" t="s">
        <v>59</v>
      </c>
      <c r="C42" s="3">
        <v>43550</v>
      </c>
      <c r="D42" s="3">
        <v>43563</v>
      </c>
      <c r="E42" s="3">
        <v>43577</v>
      </c>
      <c r="F42" s="3">
        <v>43591</v>
      </c>
      <c r="G42" s="3">
        <v>43605</v>
      </c>
      <c r="H42" s="3">
        <v>43620</v>
      </c>
      <c r="I42" s="3">
        <v>43634</v>
      </c>
      <c r="J42" s="3">
        <v>43654</v>
      </c>
      <c r="K42" s="3">
        <v>43662</v>
      </c>
      <c r="L42" s="3">
        <v>43676</v>
      </c>
      <c r="M42" s="3">
        <v>43717</v>
      </c>
      <c r="N42" s="3">
        <v>43745</v>
      </c>
      <c r="O42" s="3">
        <v>43766</v>
      </c>
      <c r="P42" s="4" t="s">
        <v>13</v>
      </c>
      <c r="Q42" s="5" t="s">
        <v>4</v>
      </c>
    </row>
    <row r="43" spans="2:17" ht="15.75">
      <c r="B43" s="13" t="s">
        <v>57</v>
      </c>
      <c r="C43" s="106">
        <v>0.0257</v>
      </c>
      <c r="D43" s="106">
        <v>0.0278</v>
      </c>
      <c r="E43" s="106">
        <v>0.0231</v>
      </c>
      <c r="F43" s="106">
        <v>0.027</v>
      </c>
      <c r="G43" s="106">
        <v>0.0381</v>
      </c>
      <c r="H43" s="106">
        <v>0.0396</v>
      </c>
      <c r="I43" s="106">
        <v>0.0432</v>
      </c>
      <c r="J43" s="106">
        <v>0.0373</v>
      </c>
      <c r="K43" s="106">
        <v>0.0384</v>
      </c>
      <c r="L43" s="106">
        <v>0.03</v>
      </c>
      <c r="M43" s="112"/>
      <c r="N43" s="106">
        <v>0.0704</v>
      </c>
      <c r="O43" s="106"/>
      <c r="P43" s="9">
        <f aca="true" t="shared" si="8" ref="P43">COUNT(C43:O43)</f>
        <v>11</v>
      </c>
      <c r="Q43" s="8">
        <f>(P43/13)</f>
        <v>0.8461538461538461</v>
      </c>
    </row>
    <row r="44" spans="2:17" ht="15.75">
      <c r="B44" s="13" t="s">
        <v>28</v>
      </c>
      <c r="C44" s="112"/>
      <c r="D44" s="112"/>
      <c r="E44" s="112"/>
      <c r="F44" s="112"/>
      <c r="G44" s="112"/>
      <c r="H44" s="108">
        <v>0.203</v>
      </c>
      <c r="I44" s="108">
        <v>0.216</v>
      </c>
      <c r="J44" s="108">
        <v>0.125</v>
      </c>
      <c r="K44" s="108">
        <v>0.125</v>
      </c>
      <c r="L44" s="87">
        <v>0.0836</v>
      </c>
      <c r="M44" s="87">
        <v>0.0663</v>
      </c>
      <c r="N44" s="112"/>
      <c r="O44" s="87">
        <v>0.0349</v>
      </c>
      <c r="P44" s="9">
        <f aca="true" t="shared" si="9" ref="P44:P58">COUNT(C44:O44)</f>
        <v>7</v>
      </c>
      <c r="Q44" s="8">
        <f aca="true" t="shared" si="10" ref="Q44:Q58">(P44/13)</f>
        <v>0.5384615384615384</v>
      </c>
    </row>
    <row r="45" spans="2:17" ht="15.75">
      <c r="B45" s="13" t="s">
        <v>29</v>
      </c>
      <c r="C45" s="112"/>
      <c r="D45" s="106">
        <v>0.031</v>
      </c>
      <c r="E45" s="106">
        <v>0.00959</v>
      </c>
      <c r="F45" s="112"/>
      <c r="G45" s="106">
        <v>0.0935</v>
      </c>
      <c r="H45" s="106">
        <v>0.00838</v>
      </c>
      <c r="I45" s="106">
        <v>0.0333</v>
      </c>
      <c r="J45" s="106">
        <v>0.0215</v>
      </c>
      <c r="K45" s="106">
        <v>0.0229</v>
      </c>
      <c r="L45" s="106">
        <v>0.0621</v>
      </c>
      <c r="M45" s="106">
        <v>0.00522</v>
      </c>
      <c r="N45" s="112"/>
      <c r="O45" s="106">
        <v>0.00797</v>
      </c>
      <c r="P45" s="9">
        <f t="shared" si="9"/>
        <v>10</v>
      </c>
      <c r="Q45" s="8">
        <f t="shared" si="10"/>
        <v>0.7692307692307693</v>
      </c>
    </row>
    <row r="46" spans="2:17" ht="15.75">
      <c r="B46" s="13" t="s">
        <v>12</v>
      </c>
      <c r="C46" s="108">
        <v>0.104</v>
      </c>
      <c r="D46" s="108">
        <v>0.526</v>
      </c>
      <c r="E46" s="108">
        <v>0.0739</v>
      </c>
      <c r="F46" s="108">
        <v>0.0466</v>
      </c>
      <c r="G46" s="108">
        <v>0.293</v>
      </c>
      <c r="H46" s="108">
        <v>0.126</v>
      </c>
      <c r="I46" s="108">
        <v>0.206</v>
      </c>
      <c r="J46" s="108">
        <v>0.176</v>
      </c>
      <c r="K46" s="108">
        <v>0.202</v>
      </c>
      <c r="L46" s="108">
        <v>0.259</v>
      </c>
      <c r="M46" s="108">
        <v>0.212</v>
      </c>
      <c r="N46" s="108">
        <v>0.0745</v>
      </c>
      <c r="O46" s="108">
        <v>1.03</v>
      </c>
      <c r="P46" s="9">
        <f t="shared" si="9"/>
        <v>13</v>
      </c>
      <c r="Q46" s="8">
        <f t="shared" si="10"/>
        <v>1</v>
      </c>
    </row>
    <row r="47" spans="2:17" ht="15.75">
      <c r="B47" s="13" t="s">
        <v>24</v>
      </c>
      <c r="C47" s="107"/>
      <c r="D47" s="107"/>
      <c r="E47" s="112"/>
      <c r="F47" s="107"/>
      <c r="G47" s="108">
        <v>0.173</v>
      </c>
      <c r="H47" s="110">
        <v>0.186</v>
      </c>
      <c r="I47" s="110">
        <v>0.203</v>
      </c>
      <c r="J47" s="110">
        <v>0.15</v>
      </c>
      <c r="K47" s="110">
        <v>0.0528</v>
      </c>
      <c r="L47" s="110">
        <v>0.0575</v>
      </c>
      <c r="M47" s="110">
        <v>0.0454</v>
      </c>
      <c r="N47" s="110">
        <v>0.0467</v>
      </c>
      <c r="O47" s="110">
        <v>0.129</v>
      </c>
      <c r="P47" s="9">
        <f t="shared" si="9"/>
        <v>9</v>
      </c>
      <c r="Q47" s="8">
        <f t="shared" si="10"/>
        <v>0.6923076923076923</v>
      </c>
    </row>
    <row r="48" spans="2:17" ht="15.75">
      <c r="B48" s="23" t="s">
        <v>5</v>
      </c>
      <c r="C48" s="107"/>
      <c r="D48" s="109">
        <v>0.05</v>
      </c>
      <c r="E48" s="107"/>
      <c r="F48" s="107"/>
      <c r="G48" s="109">
        <v>0.117</v>
      </c>
      <c r="H48" s="109">
        <v>0.0763</v>
      </c>
      <c r="I48" s="109">
        <v>0.114</v>
      </c>
      <c r="J48" s="109">
        <v>0.117</v>
      </c>
      <c r="K48" s="109">
        <v>0.126</v>
      </c>
      <c r="L48" s="109">
        <v>0.13</v>
      </c>
      <c r="M48" s="109">
        <v>0.136</v>
      </c>
      <c r="N48" s="109">
        <v>0.0351</v>
      </c>
      <c r="O48" s="109">
        <v>0.0379</v>
      </c>
      <c r="P48" s="9">
        <f t="shared" si="9"/>
        <v>10</v>
      </c>
      <c r="Q48" s="8">
        <f t="shared" si="10"/>
        <v>0.7692307692307693</v>
      </c>
    </row>
    <row r="49" spans="2:17" ht="15.75">
      <c r="B49" s="23" t="s">
        <v>19</v>
      </c>
      <c r="C49" s="108">
        <v>0.0749</v>
      </c>
      <c r="D49" s="108">
        <v>0.0944</v>
      </c>
      <c r="E49" s="108">
        <v>0.0353</v>
      </c>
      <c r="F49" s="108">
        <v>0.0369</v>
      </c>
      <c r="G49" s="110">
        <v>0.246</v>
      </c>
      <c r="H49" s="109">
        <v>0.803</v>
      </c>
      <c r="I49" s="110">
        <v>0.253</v>
      </c>
      <c r="J49" s="110">
        <v>0.104</v>
      </c>
      <c r="K49" s="110">
        <v>0.0551</v>
      </c>
      <c r="L49" s="110">
        <v>0.0587</v>
      </c>
      <c r="M49" s="110">
        <v>0.0609</v>
      </c>
      <c r="N49" s="110">
        <v>0.0298</v>
      </c>
      <c r="O49" s="110">
        <v>0.101</v>
      </c>
      <c r="P49" s="9">
        <f t="shared" si="9"/>
        <v>13</v>
      </c>
      <c r="Q49" s="8">
        <f t="shared" si="10"/>
        <v>1</v>
      </c>
    </row>
    <row r="50" spans="2:17" ht="15.75">
      <c r="B50" s="13" t="s">
        <v>22</v>
      </c>
      <c r="C50" s="108">
        <v>0.0113</v>
      </c>
      <c r="D50" s="108">
        <v>0.0354</v>
      </c>
      <c r="E50" s="108">
        <v>0.00968</v>
      </c>
      <c r="F50" s="108">
        <v>0.0051</v>
      </c>
      <c r="G50" s="87">
        <v>0.0445</v>
      </c>
      <c r="H50" s="108">
        <v>0.00585</v>
      </c>
      <c r="I50" s="108">
        <v>0.0101</v>
      </c>
      <c r="J50" s="108">
        <v>0.0126</v>
      </c>
      <c r="K50" s="108">
        <v>0.00831</v>
      </c>
      <c r="L50" s="108">
        <v>0.0138</v>
      </c>
      <c r="M50" s="112"/>
      <c r="N50" s="108">
        <v>0.0102</v>
      </c>
      <c r="O50" s="108">
        <v>0.0173</v>
      </c>
      <c r="P50" s="9">
        <f t="shared" si="9"/>
        <v>12</v>
      </c>
      <c r="Q50" s="8">
        <f t="shared" si="10"/>
        <v>0.9230769230769231</v>
      </c>
    </row>
    <row r="51" spans="2:17" ht="15.75">
      <c r="B51" s="13" t="s">
        <v>58</v>
      </c>
      <c r="C51" s="112"/>
      <c r="D51" s="112"/>
      <c r="E51" s="112"/>
      <c r="F51" s="112"/>
      <c r="G51" s="87">
        <v>0.0354</v>
      </c>
      <c r="H51" s="108">
        <v>0.0204</v>
      </c>
      <c r="I51" s="108">
        <v>0.022</v>
      </c>
      <c r="J51" s="108">
        <v>0.0159</v>
      </c>
      <c r="K51" s="108">
        <v>0.0102</v>
      </c>
      <c r="L51" s="112"/>
      <c r="M51" s="112"/>
      <c r="N51" s="87">
        <v>0.0157</v>
      </c>
      <c r="O51" s="112"/>
      <c r="P51" s="9">
        <f t="shared" si="9"/>
        <v>6</v>
      </c>
      <c r="Q51" s="8">
        <f t="shared" si="10"/>
        <v>0.46153846153846156</v>
      </c>
    </row>
    <row r="52" spans="2:17" ht="15.75">
      <c r="B52" s="14" t="s">
        <v>35</v>
      </c>
      <c r="C52" s="112"/>
      <c r="D52" s="87">
        <v>0.0225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9">
        <f t="shared" si="9"/>
        <v>1</v>
      </c>
      <c r="Q52" s="8">
        <f t="shared" si="10"/>
        <v>0.07692307692307693</v>
      </c>
    </row>
    <row r="53" spans="2:17" ht="15.75">
      <c r="B53" s="13" t="s">
        <v>36</v>
      </c>
      <c r="C53" s="108">
        <v>0.0411</v>
      </c>
      <c r="D53" s="108">
        <v>0.0509</v>
      </c>
      <c r="E53" s="87">
        <v>0.023</v>
      </c>
      <c r="F53" s="87">
        <v>0.0275</v>
      </c>
      <c r="G53" s="87">
        <v>0.0374</v>
      </c>
      <c r="H53" s="87">
        <v>0.0257</v>
      </c>
      <c r="I53" s="112"/>
      <c r="J53" s="112"/>
      <c r="K53" s="112"/>
      <c r="L53" s="112"/>
      <c r="M53" s="112"/>
      <c r="N53" s="87">
        <v>0.0342</v>
      </c>
      <c r="O53" s="112"/>
      <c r="P53" s="9">
        <f t="shared" si="9"/>
        <v>7</v>
      </c>
      <c r="Q53" s="8">
        <f t="shared" si="10"/>
        <v>0.5384615384615384</v>
      </c>
    </row>
    <row r="54" spans="2:17" ht="15.75">
      <c r="B54" s="13" t="s">
        <v>21</v>
      </c>
      <c r="C54" s="112"/>
      <c r="D54" s="108">
        <v>0.0283</v>
      </c>
      <c r="E54" s="112"/>
      <c r="F54" s="112"/>
      <c r="G54" s="108">
        <v>0.203</v>
      </c>
      <c r="H54" s="108">
        <v>0.204</v>
      </c>
      <c r="I54" s="108">
        <v>0.348</v>
      </c>
      <c r="J54" s="108">
        <v>0.218</v>
      </c>
      <c r="K54" s="108">
        <v>0.243</v>
      </c>
      <c r="L54" s="108">
        <v>0.214</v>
      </c>
      <c r="M54" s="108">
        <v>0.159</v>
      </c>
      <c r="N54" s="108">
        <v>0.0504</v>
      </c>
      <c r="O54" s="108">
        <v>0.0866</v>
      </c>
      <c r="P54" s="9">
        <f t="shared" si="9"/>
        <v>10</v>
      </c>
      <c r="Q54" s="8">
        <f t="shared" si="10"/>
        <v>0.7692307692307693</v>
      </c>
    </row>
    <row r="55" spans="2:17" ht="39">
      <c r="B55" s="156" t="s">
        <v>49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08"/>
      <c r="O55" s="108">
        <v>0.0781</v>
      </c>
      <c r="P55" s="9">
        <f t="shared" si="9"/>
        <v>1</v>
      </c>
      <c r="Q55" s="8">
        <f t="shared" si="10"/>
        <v>0.07692307692307693</v>
      </c>
    </row>
    <row r="56" spans="2:17" ht="15.75">
      <c r="B56" s="13" t="s">
        <v>11</v>
      </c>
      <c r="C56" s="112"/>
      <c r="D56" s="108">
        <v>0.621</v>
      </c>
      <c r="E56" s="108">
        <v>0.0377</v>
      </c>
      <c r="F56" s="108">
        <v>0.0126</v>
      </c>
      <c r="G56" s="108">
        <v>0.146</v>
      </c>
      <c r="H56" s="108">
        <v>0.0182</v>
      </c>
      <c r="I56" s="108">
        <v>0.0538</v>
      </c>
      <c r="J56" s="108">
        <v>0.0251</v>
      </c>
      <c r="K56" s="108">
        <v>0.0227</v>
      </c>
      <c r="L56" s="108">
        <v>0.0297</v>
      </c>
      <c r="M56" s="108">
        <v>0.00584</v>
      </c>
      <c r="N56" s="108">
        <v>0.0045</v>
      </c>
      <c r="O56" s="108">
        <v>0.00525</v>
      </c>
      <c r="P56" s="9">
        <f t="shared" si="9"/>
        <v>12</v>
      </c>
      <c r="Q56" s="8">
        <f t="shared" si="10"/>
        <v>0.9230769230769231</v>
      </c>
    </row>
    <row r="57" spans="2:17" ht="15.75">
      <c r="B57" s="13" t="s">
        <v>39</v>
      </c>
      <c r="C57" s="112"/>
      <c r="D57" s="112"/>
      <c r="E57" s="108">
        <v>0.0661</v>
      </c>
      <c r="F57" s="108">
        <v>0.00896</v>
      </c>
      <c r="G57" s="104">
        <v>0.27</v>
      </c>
      <c r="H57" s="108">
        <v>0.0147</v>
      </c>
      <c r="I57" s="108">
        <v>0.00867</v>
      </c>
      <c r="J57" s="108">
        <v>0.00685</v>
      </c>
      <c r="K57" s="112"/>
      <c r="L57" s="112"/>
      <c r="M57" s="112"/>
      <c r="N57" s="112"/>
      <c r="O57" s="108">
        <v>0.004448</v>
      </c>
      <c r="P57" s="9">
        <f t="shared" si="9"/>
        <v>7</v>
      </c>
      <c r="Q57" s="8">
        <f t="shared" si="10"/>
        <v>0.5384615384615384</v>
      </c>
    </row>
    <row r="58" spans="2:17" ht="15.75">
      <c r="B58" s="13" t="s">
        <v>40</v>
      </c>
      <c r="C58" s="108">
        <v>0.0695</v>
      </c>
      <c r="D58" s="108">
        <v>0.124</v>
      </c>
      <c r="E58" s="108">
        <v>0.0472</v>
      </c>
      <c r="F58" s="108">
        <v>0.0297</v>
      </c>
      <c r="G58" s="108">
        <v>0.129</v>
      </c>
      <c r="H58" s="112"/>
      <c r="I58" s="112"/>
      <c r="J58" s="112"/>
      <c r="K58" s="112"/>
      <c r="L58" s="112"/>
      <c r="M58" s="112"/>
      <c r="N58" s="112"/>
      <c r="O58" s="112"/>
      <c r="P58" s="9">
        <f t="shared" si="9"/>
        <v>5</v>
      </c>
      <c r="Q58" s="8">
        <f t="shared" si="10"/>
        <v>0.38461538461538464</v>
      </c>
    </row>
    <row r="59" spans="2:16" ht="15.75">
      <c r="B59" s="154" t="s">
        <v>3</v>
      </c>
      <c r="C59" s="24">
        <f aca="true" t="shared" si="11" ref="C59:O59">COUNT(C43:C58)</f>
        <v>6</v>
      </c>
      <c r="D59" s="24">
        <f t="shared" si="11"/>
        <v>11</v>
      </c>
      <c r="E59" s="24">
        <f t="shared" si="11"/>
        <v>9</v>
      </c>
      <c r="F59" s="24">
        <f t="shared" si="11"/>
        <v>8</v>
      </c>
      <c r="G59" s="24">
        <f t="shared" si="11"/>
        <v>13</v>
      </c>
      <c r="H59" s="24">
        <f t="shared" si="11"/>
        <v>13</v>
      </c>
      <c r="I59" s="24">
        <f t="shared" si="11"/>
        <v>12</v>
      </c>
      <c r="J59" s="24">
        <f t="shared" si="11"/>
        <v>12</v>
      </c>
      <c r="K59" s="24">
        <f t="shared" si="11"/>
        <v>11</v>
      </c>
      <c r="L59" s="24">
        <f t="shared" si="11"/>
        <v>10</v>
      </c>
      <c r="M59" s="24">
        <f t="shared" si="11"/>
        <v>8</v>
      </c>
      <c r="N59" s="24">
        <f t="shared" si="11"/>
        <v>10</v>
      </c>
      <c r="O59" s="24">
        <f t="shared" si="11"/>
        <v>11</v>
      </c>
      <c r="P59" s="10">
        <f>SUM(P43:P58)</f>
        <v>134</v>
      </c>
    </row>
    <row r="60" spans="2:17" ht="15.75">
      <c r="B60" s="157"/>
      <c r="C60" s="85"/>
      <c r="D60" s="85"/>
      <c r="E60" s="85"/>
      <c r="F60" s="90"/>
      <c r="G60" s="91"/>
      <c r="H60" s="91"/>
      <c r="I60" s="91"/>
      <c r="J60" s="92"/>
      <c r="K60" s="85"/>
      <c r="L60" s="85"/>
      <c r="M60" s="85"/>
      <c r="N60" s="90"/>
      <c r="O60" s="91"/>
      <c r="P60" s="93"/>
      <c r="Q60" s="7"/>
    </row>
    <row r="61" spans="2:17" ht="39">
      <c r="B61" s="150" t="s">
        <v>59</v>
      </c>
      <c r="C61" s="3">
        <v>43915</v>
      </c>
      <c r="D61" s="3">
        <v>43936</v>
      </c>
      <c r="E61" s="3">
        <v>43971</v>
      </c>
      <c r="F61" s="3">
        <v>43999</v>
      </c>
      <c r="G61" s="3">
        <v>44026</v>
      </c>
      <c r="H61" s="3">
        <v>44033</v>
      </c>
      <c r="I61" s="3">
        <v>44047</v>
      </c>
      <c r="J61" s="3">
        <v>44109</v>
      </c>
      <c r="K61" s="3"/>
      <c r="L61" s="3"/>
      <c r="M61" s="3"/>
      <c r="N61" s="3"/>
      <c r="O61" s="3"/>
      <c r="P61" s="4" t="s">
        <v>13</v>
      </c>
      <c r="Q61" s="5" t="s">
        <v>4</v>
      </c>
    </row>
    <row r="62" spans="2:17" ht="15.75">
      <c r="B62" s="13" t="s">
        <v>57</v>
      </c>
      <c r="C62" s="106">
        <v>0.0243</v>
      </c>
      <c r="D62" s="16"/>
      <c r="E62" s="106">
        <v>0.0704</v>
      </c>
      <c r="F62" s="106">
        <v>0.0603</v>
      </c>
      <c r="G62" s="106">
        <v>0.0628</v>
      </c>
      <c r="H62" s="106">
        <v>0.0529</v>
      </c>
      <c r="I62" s="106">
        <v>0.0681</v>
      </c>
      <c r="J62" s="106">
        <v>0.0527</v>
      </c>
      <c r="K62" s="17"/>
      <c r="L62" s="16"/>
      <c r="M62" s="16"/>
      <c r="N62" s="16"/>
      <c r="O62" s="16"/>
      <c r="P62" s="9">
        <f aca="true" t="shared" si="12" ref="P62">COUNT(C62:O62)</f>
        <v>7</v>
      </c>
      <c r="Q62" s="8">
        <f>(P62/8)</f>
        <v>0.875</v>
      </c>
    </row>
    <row r="63" spans="2:17" ht="15.75">
      <c r="B63" s="14" t="s">
        <v>28</v>
      </c>
      <c r="C63" s="17"/>
      <c r="D63" s="17"/>
      <c r="E63" s="17"/>
      <c r="F63" s="108">
        <v>0.22</v>
      </c>
      <c r="G63" s="108">
        <v>0.0474</v>
      </c>
      <c r="H63" s="17"/>
      <c r="I63" s="17"/>
      <c r="J63" s="17"/>
      <c r="K63" s="17"/>
      <c r="L63" s="16"/>
      <c r="M63" s="16"/>
      <c r="N63" s="16"/>
      <c r="O63" s="16"/>
      <c r="P63" s="9">
        <f aca="true" t="shared" si="13" ref="P63:P76">COUNT(C63:O63)</f>
        <v>2</v>
      </c>
      <c r="Q63" s="8">
        <f aca="true" t="shared" si="14" ref="Q63:Q76">(P63/8)</f>
        <v>0.25</v>
      </c>
    </row>
    <row r="64" spans="2:17" ht="15.75">
      <c r="B64" s="23" t="s">
        <v>60</v>
      </c>
      <c r="C64" s="17"/>
      <c r="D64" s="17"/>
      <c r="E64" s="17"/>
      <c r="F64" s="104">
        <v>0.0616</v>
      </c>
      <c r="G64" s="16"/>
      <c r="H64" s="17"/>
      <c r="I64" s="17"/>
      <c r="J64" s="17"/>
      <c r="K64" s="17"/>
      <c r="L64" s="16"/>
      <c r="M64" s="16"/>
      <c r="N64" s="16"/>
      <c r="O64" s="16"/>
      <c r="P64" s="9">
        <f t="shared" si="13"/>
        <v>1</v>
      </c>
      <c r="Q64" s="8">
        <f t="shared" si="14"/>
        <v>0.125</v>
      </c>
    </row>
    <row r="65" spans="2:17" ht="15.75">
      <c r="B65" s="14" t="s">
        <v>29</v>
      </c>
      <c r="C65" s="17"/>
      <c r="D65" s="17"/>
      <c r="E65" s="108">
        <v>0.00448</v>
      </c>
      <c r="F65" s="16"/>
      <c r="G65" s="16"/>
      <c r="H65" s="17"/>
      <c r="I65" s="17"/>
      <c r="J65" s="17"/>
      <c r="K65" s="17"/>
      <c r="L65" s="16"/>
      <c r="M65" s="16"/>
      <c r="N65" s="16"/>
      <c r="O65" s="16"/>
      <c r="P65" s="9">
        <f t="shared" si="13"/>
        <v>1</v>
      </c>
      <c r="Q65" s="8">
        <f t="shared" si="14"/>
        <v>0.125</v>
      </c>
    </row>
    <row r="66" spans="2:17" ht="15.75">
      <c r="B66" s="13" t="s">
        <v>12</v>
      </c>
      <c r="C66" s="108">
        <v>0.0141</v>
      </c>
      <c r="D66" s="108">
        <v>0.0174</v>
      </c>
      <c r="E66" s="108">
        <v>0.429</v>
      </c>
      <c r="F66" s="108">
        <v>0.0514</v>
      </c>
      <c r="G66" s="108">
        <v>0.0798</v>
      </c>
      <c r="H66" s="108">
        <v>0.063</v>
      </c>
      <c r="I66" s="108">
        <v>0.0519</v>
      </c>
      <c r="J66" s="108">
        <v>0.067</v>
      </c>
      <c r="K66" s="107"/>
      <c r="L66" s="16"/>
      <c r="M66" s="17"/>
      <c r="N66" s="17"/>
      <c r="O66" s="16"/>
      <c r="P66" s="9">
        <f t="shared" si="13"/>
        <v>8</v>
      </c>
      <c r="Q66" s="8">
        <f t="shared" si="14"/>
        <v>1</v>
      </c>
    </row>
    <row r="67" spans="2:17" ht="15.75">
      <c r="B67" s="14" t="s">
        <v>24</v>
      </c>
      <c r="C67" s="107"/>
      <c r="D67" s="107"/>
      <c r="E67" s="108">
        <v>0.136</v>
      </c>
      <c r="F67" s="107"/>
      <c r="G67" s="16"/>
      <c r="H67" s="16"/>
      <c r="I67" s="16"/>
      <c r="J67" s="16"/>
      <c r="K67" s="107"/>
      <c r="L67" s="16"/>
      <c r="M67" s="16"/>
      <c r="N67" s="17"/>
      <c r="O67" s="16"/>
      <c r="P67" s="9">
        <f t="shared" si="13"/>
        <v>1</v>
      </c>
      <c r="Q67" s="8">
        <f t="shared" si="14"/>
        <v>0.125</v>
      </c>
    </row>
    <row r="68" spans="2:17" ht="15.75">
      <c r="B68" s="23" t="s">
        <v>5</v>
      </c>
      <c r="C68" s="107"/>
      <c r="D68" s="16"/>
      <c r="E68" s="109">
        <v>0.0261</v>
      </c>
      <c r="F68" s="104">
        <v>0.203</v>
      </c>
      <c r="G68" s="109">
        <v>0.152</v>
      </c>
      <c r="H68" s="109">
        <v>0.0334</v>
      </c>
      <c r="I68" s="16"/>
      <c r="J68" s="109">
        <v>0.0411</v>
      </c>
      <c r="K68" s="107"/>
      <c r="L68" s="17"/>
      <c r="M68" s="16"/>
      <c r="N68" s="17"/>
      <c r="O68" s="17"/>
      <c r="P68" s="9">
        <f t="shared" si="13"/>
        <v>5</v>
      </c>
      <c r="Q68" s="8">
        <f t="shared" si="14"/>
        <v>0.625</v>
      </c>
    </row>
    <row r="69" spans="2:17" ht="15.75">
      <c r="B69" s="23" t="s">
        <v>19</v>
      </c>
      <c r="C69" s="108">
        <v>0.0365</v>
      </c>
      <c r="D69" s="108">
        <v>0.0248</v>
      </c>
      <c r="E69" s="108">
        <v>0.0775</v>
      </c>
      <c r="F69" s="108">
        <v>0.0313</v>
      </c>
      <c r="G69" s="108">
        <v>0.0278</v>
      </c>
      <c r="H69" s="108">
        <v>0.0353</v>
      </c>
      <c r="I69" s="108">
        <v>0.0173</v>
      </c>
      <c r="J69" s="108">
        <v>0.0285</v>
      </c>
      <c r="K69" s="107"/>
      <c r="L69" s="16"/>
      <c r="M69" s="16"/>
      <c r="N69" s="17"/>
      <c r="O69" s="16"/>
      <c r="P69" s="9">
        <f t="shared" si="13"/>
        <v>8</v>
      </c>
      <c r="Q69" s="8">
        <f t="shared" si="14"/>
        <v>1</v>
      </c>
    </row>
    <row r="70" spans="2:17" ht="15.75">
      <c r="B70" s="13" t="s">
        <v>22</v>
      </c>
      <c r="C70" s="108">
        <v>0.00791</v>
      </c>
      <c r="D70" s="108">
        <v>0.00615</v>
      </c>
      <c r="E70" s="17"/>
      <c r="F70" s="17"/>
      <c r="G70" s="17"/>
      <c r="H70" s="108">
        <v>0.0057</v>
      </c>
      <c r="I70" s="112"/>
      <c r="J70" s="108">
        <v>0.00679</v>
      </c>
      <c r="K70" s="107"/>
      <c r="L70" s="16"/>
      <c r="M70" s="16"/>
      <c r="N70" s="17"/>
      <c r="O70" s="16"/>
      <c r="P70" s="9">
        <f t="shared" si="13"/>
        <v>4</v>
      </c>
      <c r="Q70" s="8">
        <f t="shared" si="14"/>
        <v>0.5</v>
      </c>
    </row>
    <row r="71" spans="2:17" ht="15.75">
      <c r="B71" s="14" t="s">
        <v>58</v>
      </c>
      <c r="C71" s="112"/>
      <c r="D71" s="112"/>
      <c r="E71" s="17"/>
      <c r="F71" s="17"/>
      <c r="G71" s="108">
        <v>0.00486</v>
      </c>
      <c r="H71" s="112"/>
      <c r="I71" s="112"/>
      <c r="J71" s="112"/>
      <c r="K71" s="107"/>
      <c r="L71" s="16"/>
      <c r="M71" s="16"/>
      <c r="N71" s="17"/>
      <c r="O71" s="16"/>
      <c r="P71" s="9">
        <f t="shared" si="13"/>
        <v>1</v>
      </c>
      <c r="Q71" s="8">
        <f t="shared" si="14"/>
        <v>0.125</v>
      </c>
    </row>
    <row r="72" spans="2:17" ht="15.75">
      <c r="B72" s="13" t="s">
        <v>21</v>
      </c>
      <c r="C72" s="108">
        <v>0.0721</v>
      </c>
      <c r="D72" s="17"/>
      <c r="E72" s="108">
        <v>0.0583</v>
      </c>
      <c r="F72" s="108">
        <v>0.231</v>
      </c>
      <c r="G72" s="108">
        <v>0.131</v>
      </c>
      <c r="H72" s="107">
        <v>0.0346</v>
      </c>
      <c r="I72" s="112"/>
      <c r="J72" s="108">
        <v>0.0385</v>
      </c>
      <c r="K72" s="107"/>
      <c r="L72" s="16"/>
      <c r="M72" s="16"/>
      <c r="N72" s="16"/>
      <c r="O72" s="16"/>
      <c r="P72" s="9">
        <f t="shared" si="13"/>
        <v>6</v>
      </c>
      <c r="Q72" s="8">
        <f t="shared" si="14"/>
        <v>0.75</v>
      </c>
    </row>
    <row r="73" spans="2:17" ht="39">
      <c r="B73" s="156" t="s">
        <v>49</v>
      </c>
      <c r="C73" s="112"/>
      <c r="D73" s="112"/>
      <c r="E73" s="112"/>
      <c r="F73" s="112"/>
      <c r="G73" s="112"/>
      <c r="H73" s="112"/>
      <c r="I73" s="112"/>
      <c r="J73" s="108">
        <v>0.0821</v>
      </c>
      <c r="K73" s="107"/>
      <c r="L73" s="16"/>
      <c r="M73" s="16"/>
      <c r="N73" s="16"/>
      <c r="O73" s="16"/>
      <c r="P73" s="9">
        <f t="shared" si="13"/>
        <v>1</v>
      </c>
      <c r="Q73" s="8">
        <f t="shared" si="14"/>
        <v>0.125</v>
      </c>
    </row>
    <row r="74" spans="2:17" ht="15.75">
      <c r="B74" s="13" t="s">
        <v>11</v>
      </c>
      <c r="C74" s="108">
        <v>0.0139</v>
      </c>
      <c r="D74" s="108">
        <v>0.0077</v>
      </c>
      <c r="E74" s="108">
        <v>0.0248</v>
      </c>
      <c r="F74" s="108">
        <v>0.0171</v>
      </c>
      <c r="G74" s="108">
        <v>0.00889</v>
      </c>
      <c r="H74" s="17"/>
      <c r="I74" s="17"/>
      <c r="J74" s="17"/>
      <c r="K74" s="111"/>
      <c r="L74" s="16"/>
      <c r="M74" s="16"/>
      <c r="N74" s="16"/>
      <c r="O74" s="26"/>
      <c r="P74" s="9">
        <f t="shared" si="13"/>
        <v>5</v>
      </c>
      <c r="Q74" s="8">
        <f t="shared" si="14"/>
        <v>0.625</v>
      </c>
    </row>
    <row r="75" spans="2:17" ht="15.75">
      <c r="B75" s="13" t="s">
        <v>39</v>
      </c>
      <c r="C75" s="108">
        <v>0.00509</v>
      </c>
      <c r="D75" s="108">
        <v>0.0122</v>
      </c>
      <c r="E75" s="108">
        <v>0.0315</v>
      </c>
      <c r="F75" s="108">
        <v>0.00707</v>
      </c>
      <c r="G75" s="17"/>
      <c r="H75" s="108">
        <v>0.00544</v>
      </c>
      <c r="I75" s="17"/>
      <c r="J75" s="17"/>
      <c r="K75" s="107"/>
      <c r="L75" s="16"/>
      <c r="M75" s="16"/>
      <c r="N75" s="17"/>
      <c r="O75" s="17"/>
      <c r="P75" s="9">
        <f t="shared" si="13"/>
        <v>5</v>
      </c>
      <c r="Q75" s="8">
        <f t="shared" si="14"/>
        <v>0.625</v>
      </c>
    </row>
    <row r="76" spans="2:17" ht="15.75">
      <c r="B76" s="14" t="s">
        <v>40</v>
      </c>
      <c r="C76" s="17"/>
      <c r="D76" s="108">
        <v>0.0883</v>
      </c>
      <c r="E76" s="17"/>
      <c r="F76" s="112"/>
      <c r="G76" s="112"/>
      <c r="H76" s="112"/>
      <c r="I76" s="112"/>
      <c r="J76" s="17"/>
      <c r="K76" s="107"/>
      <c r="L76" s="16"/>
      <c r="M76" s="16"/>
      <c r="N76" s="17"/>
      <c r="O76" s="17"/>
      <c r="P76" s="9">
        <f t="shared" si="13"/>
        <v>1</v>
      </c>
      <c r="Q76" s="8">
        <f t="shared" si="14"/>
        <v>0.125</v>
      </c>
    </row>
    <row r="77" spans="2:16" ht="15.75">
      <c r="B77" s="154" t="s">
        <v>3</v>
      </c>
      <c r="C77" s="24">
        <f aca="true" t="shared" si="15" ref="C77:J77">COUNT(C62:C76)</f>
        <v>7</v>
      </c>
      <c r="D77" s="24">
        <f t="shared" si="15"/>
        <v>6</v>
      </c>
      <c r="E77" s="24">
        <f t="shared" si="15"/>
        <v>9</v>
      </c>
      <c r="F77" s="24">
        <f t="shared" si="15"/>
        <v>9</v>
      </c>
      <c r="G77" s="24">
        <f t="shared" si="15"/>
        <v>8</v>
      </c>
      <c r="H77" s="24">
        <f t="shared" si="15"/>
        <v>7</v>
      </c>
      <c r="I77" s="24">
        <f t="shared" si="15"/>
        <v>3</v>
      </c>
      <c r="J77" s="24">
        <f t="shared" si="15"/>
        <v>7</v>
      </c>
      <c r="K77" s="24"/>
      <c r="L77" s="24"/>
      <c r="M77" s="24"/>
      <c r="N77" s="24"/>
      <c r="O77" s="24"/>
      <c r="P77" s="10">
        <f>SUM(P62:P76)</f>
        <v>56</v>
      </c>
    </row>
    <row r="78" spans="2:17" ht="15.75">
      <c r="B78" s="157"/>
      <c r="C78" s="85"/>
      <c r="D78" s="85"/>
      <c r="E78" s="85"/>
      <c r="F78" s="90"/>
      <c r="G78" s="91"/>
      <c r="H78" s="91"/>
      <c r="I78" s="91"/>
      <c r="J78" s="92"/>
      <c r="K78" s="85"/>
      <c r="L78" s="85"/>
      <c r="M78" s="85"/>
      <c r="N78" s="90"/>
      <c r="O78" s="91"/>
      <c r="P78" s="93"/>
      <c r="Q78" s="7"/>
    </row>
  </sheetData>
  <printOptions/>
  <pageMargins left="0" right="0" top="0.75" bottom="0.75" header="0.3" footer="0.3"/>
  <pageSetup fitToHeight="20" horizontalDpi="1200" verticalDpi="1200" orientation="landscape" scale="76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4"/>
  <sheetViews>
    <sheetView view="pageBreakPreview" zoomScale="55" zoomScaleSheetLayoutView="55" workbookViewId="0" topLeftCell="A1">
      <selection activeCell="C67" sqref="C67"/>
    </sheetView>
  </sheetViews>
  <sheetFormatPr defaultColWidth="10.875" defaultRowHeight="15.75"/>
  <cols>
    <col min="1" max="1" width="5.875" style="2" customWidth="1"/>
    <col min="2" max="2" width="17.375" style="151" customWidth="1"/>
    <col min="3" max="7" width="7.875" style="1" bestFit="1" customWidth="1"/>
    <col min="8" max="8" width="9.875" style="1" customWidth="1"/>
    <col min="9" max="9" width="9.125" style="1" customWidth="1"/>
    <col min="10" max="10" width="8.75390625" style="1" bestFit="1" customWidth="1"/>
    <col min="11" max="11" width="9.375" style="1" customWidth="1"/>
    <col min="12" max="13" width="9.00390625" style="1" customWidth="1"/>
    <col min="14" max="14" width="7.875" style="1" bestFit="1" customWidth="1"/>
    <col min="15" max="15" width="10.625" style="1" customWidth="1"/>
    <col min="16" max="16" width="9.125" style="2" customWidth="1"/>
    <col min="17" max="17" width="9.375" style="1" customWidth="1"/>
    <col min="18" max="16384" width="10.875" style="2" customWidth="1"/>
  </cols>
  <sheetData>
    <row r="1" spans="6:16" ht="15.75">
      <c r="F1" s="57"/>
      <c r="G1" s="58"/>
      <c r="H1" s="58" t="s">
        <v>43</v>
      </c>
      <c r="I1" s="58"/>
      <c r="J1" s="59"/>
      <c r="N1" s="60"/>
      <c r="O1" s="58" t="s">
        <v>44</v>
      </c>
      <c r="P1" s="61"/>
    </row>
    <row r="2" spans="2:17" ht="52">
      <c r="B2" s="131" t="s">
        <v>50</v>
      </c>
      <c r="C2" s="57"/>
      <c r="D2" s="55"/>
      <c r="E2" s="56"/>
      <c r="F2" s="121" t="s">
        <v>0</v>
      </c>
      <c r="G2" s="122" t="s">
        <v>6</v>
      </c>
      <c r="H2" s="123" t="s">
        <v>7</v>
      </c>
      <c r="I2" s="124" t="s">
        <v>65</v>
      </c>
      <c r="J2" s="120" t="s">
        <v>2</v>
      </c>
      <c r="K2" s="125" t="s">
        <v>45</v>
      </c>
      <c r="L2" s="126"/>
      <c r="M2" s="127"/>
      <c r="N2" s="128" t="s">
        <v>8</v>
      </c>
      <c r="O2" s="129" t="s">
        <v>9</v>
      </c>
      <c r="P2" s="130" t="s">
        <v>10</v>
      </c>
      <c r="Q2" s="62"/>
    </row>
    <row r="3" spans="2:17" ht="15.75">
      <c r="B3" s="63"/>
      <c r="C3" s="64"/>
      <c r="D3" s="65"/>
      <c r="E3" s="66"/>
      <c r="F3" s="63"/>
      <c r="G3" s="67"/>
      <c r="H3" s="68"/>
      <c r="I3" s="69"/>
      <c r="J3" s="70"/>
      <c r="K3" s="71"/>
      <c r="L3" s="72"/>
      <c r="M3" s="73"/>
      <c r="N3" s="68"/>
      <c r="O3" s="68"/>
      <c r="P3" s="68"/>
      <c r="Q3" s="74"/>
    </row>
    <row r="4" spans="2:17" ht="39">
      <c r="B4" s="150" t="s">
        <v>51</v>
      </c>
      <c r="C4" s="3">
        <v>43550</v>
      </c>
      <c r="D4" s="3">
        <v>43563</v>
      </c>
      <c r="E4" s="3">
        <v>43577</v>
      </c>
      <c r="F4" s="3">
        <v>43591</v>
      </c>
      <c r="G4" s="3">
        <v>43605</v>
      </c>
      <c r="H4" s="3">
        <v>43620</v>
      </c>
      <c r="I4" s="3">
        <v>43634</v>
      </c>
      <c r="J4" s="3">
        <v>43654</v>
      </c>
      <c r="K4" s="3">
        <v>43662</v>
      </c>
      <c r="L4" s="3">
        <v>43676</v>
      </c>
      <c r="M4" s="3">
        <v>43717</v>
      </c>
      <c r="N4" s="3">
        <v>43745</v>
      </c>
      <c r="O4" s="3">
        <v>43766</v>
      </c>
      <c r="P4" s="4" t="s">
        <v>13</v>
      </c>
      <c r="Q4" s="5" t="s">
        <v>4</v>
      </c>
    </row>
    <row r="5" spans="2:17" ht="39">
      <c r="B5" s="152" t="s">
        <v>47</v>
      </c>
      <c r="C5" s="51">
        <v>0.0256</v>
      </c>
      <c r="D5" s="51">
        <v>0.00527</v>
      </c>
      <c r="E5" s="51">
        <v>0.0238</v>
      </c>
      <c r="F5" s="51">
        <v>0.0109</v>
      </c>
      <c r="G5" s="51">
        <v>0.0111</v>
      </c>
      <c r="H5" s="88"/>
      <c r="I5" s="88"/>
      <c r="J5" s="89">
        <v>0.00487</v>
      </c>
      <c r="K5" s="89">
        <v>0.00447</v>
      </c>
      <c r="L5" s="88"/>
      <c r="M5" s="88"/>
      <c r="N5" s="88"/>
      <c r="O5" s="88"/>
      <c r="P5" s="41">
        <f aca="true" t="shared" si="0" ref="P5:P35">COUNT(C5:N5)</f>
        <v>7</v>
      </c>
      <c r="Q5" s="42">
        <f>(P5/13)</f>
        <v>0.5384615384615384</v>
      </c>
    </row>
    <row r="6" spans="2:17" ht="15.75">
      <c r="B6" s="38" t="s">
        <v>17</v>
      </c>
      <c r="C6" s="39"/>
      <c r="D6" s="39"/>
      <c r="E6" s="47">
        <v>0.7</v>
      </c>
      <c r="F6" s="47">
        <v>0.5</v>
      </c>
      <c r="G6" s="47">
        <v>0.7</v>
      </c>
      <c r="H6" s="39"/>
      <c r="I6" s="39"/>
      <c r="J6" s="39"/>
      <c r="K6" s="47">
        <v>0.2</v>
      </c>
      <c r="L6" s="39"/>
      <c r="M6" s="39"/>
      <c r="N6" s="39"/>
      <c r="O6" s="39"/>
      <c r="P6" s="41">
        <f t="shared" si="0"/>
        <v>4</v>
      </c>
      <c r="Q6" s="42">
        <f aca="true" t="shared" si="1" ref="Q6:Q34">(P6/13)</f>
        <v>0.3076923076923077</v>
      </c>
    </row>
    <row r="7" spans="2:17" ht="15.75">
      <c r="B7" s="153" t="s">
        <v>18</v>
      </c>
      <c r="C7" s="43">
        <v>0.0592</v>
      </c>
      <c r="D7" s="44">
        <v>0.0564</v>
      </c>
      <c r="E7" s="45">
        <v>0.0532</v>
      </c>
      <c r="F7" s="45">
        <v>0.0729</v>
      </c>
      <c r="G7" s="44">
        <v>0.0942</v>
      </c>
      <c r="H7" s="45">
        <v>0.0704</v>
      </c>
      <c r="I7" s="44">
        <v>0.0571</v>
      </c>
      <c r="J7" s="45">
        <v>0.0584</v>
      </c>
      <c r="K7" s="44">
        <v>0.085</v>
      </c>
      <c r="L7" s="44">
        <v>0.0559</v>
      </c>
      <c r="M7" s="44">
        <v>0.0672</v>
      </c>
      <c r="N7" s="44">
        <v>0.0479</v>
      </c>
      <c r="O7" s="44">
        <v>0.0759</v>
      </c>
      <c r="P7" s="41">
        <f t="shared" si="0"/>
        <v>12</v>
      </c>
      <c r="Q7" s="42">
        <f t="shared" si="1"/>
        <v>0.9230769230769231</v>
      </c>
    </row>
    <row r="8" spans="2:17" ht="15.75">
      <c r="B8" s="38" t="s">
        <v>27</v>
      </c>
      <c r="C8" s="39"/>
      <c r="D8" s="47">
        <v>0.117</v>
      </c>
      <c r="E8" s="47">
        <v>0.0811</v>
      </c>
      <c r="F8" s="39"/>
      <c r="G8" s="39"/>
      <c r="H8" s="40">
        <v>0.0842</v>
      </c>
      <c r="I8" s="40">
        <v>0.0963</v>
      </c>
      <c r="J8" s="39"/>
      <c r="K8" s="39"/>
      <c r="L8" s="39"/>
      <c r="M8" s="39"/>
      <c r="N8" s="39"/>
      <c r="O8" s="40">
        <v>0.486</v>
      </c>
      <c r="P8" s="41">
        <f t="shared" si="0"/>
        <v>4</v>
      </c>
      <c r="Q8" s="42">
        <f t="shared" si="1"/>
        <v>0.3076923076923077</v>
      </c>
    </row>
    <row r="9" spans="2:17" ht="15.75">
      <c r="B9" s="38" t="s">
        <v>52</v>
      </c>
      <c r="C9" s="39"/>
      <c r="D9" s="88"/>
      <c r="E9" s="88"/>
      <c r="F9" s="88"/>
      <c r="G9" s="88"/>
      <c r="H9" s="88"/>
      <c r="I9" s="88"/>
      <c r="J9" s="39"/>
      <c r="K9" s="39"/>
      <c r="L9" s="40">
        <v>0.0299</v>
      </c>
      <c r="M9" s="39"/>
      <c r="N9" s="39"/>
      <c r="O9" s="88"/>
      <c r="P9" s="41">
        <f t="shared" si="0"/>
        <v>1</v>
      </c>
      <c r="Q9" s="42">
        <f t="shared" si="1"/>
        <v>0.07692307692307693</v>
      </c>
    </row>
    <row r="10" spans="2:17" ht="24">
      <c r="B10" s="153" t="s">
        <v>15</v>
      </c>
      <c r="C10" s="47">
        <v>1.3</v>
      </c>
      <c r="D10" s="47">
        <v>1.61</v>
      </c>
      <c r="E10" s="47">
        <v>0.286</v>
      </c>
      <c r="F10" s="47">
        <v>1.79</v>
      </c>
      <c r="G10" s="47">
        <v>2.45</v>
      </c>
      <c r="H10" s="47">
        <v>1.81</v>
      </c>
      <c r="I10" s="47">
        <v>1.77</v>
      </c>
      <c r="J10" s="49">
        <v>1.41</v>
      </c>
      <c r="K10" s="49">
        <v>1.41</v>
      </c>
      <c r="L10" s="49">
        <v>2.64</v>
      </c>
      <c r="M10" s="49">
        <v>4.15</v>
      </c>
      <c r="N10" s="49">
        <v>1.45</v>
      </c>
      <c r="O10" s="49">
        <v>1.52</v>
      </c>
      <c r="P10" s="41">
        <f t="shared" si="0"/>
        <v>12</v>
      </c>
      <c r="Q10" s="42">
        <f t="shared" si="1"/>
        <v>0.9230769230769231</v>
      </c>
    </row>
    <row r="11" spans="2:17" ht="15.75">
      <c r="B11" s="50" t="s">
        <v>23</v>
      </c>
      <c r="C11" s="47">
        <v>0.0251</v>
      </c>
      <c r="D11" s="47">
        <v>0.0122</v>
      </c>
      <c r="E11" s="47">
        <v>0.0175</v>
      </c>
      <c r="F11" s="47">
        <v>0.00952</v>
      </c>
      <c r="G11" s="47">
        <v>0.00983</v>
      </c>
      <c r="H11" s="47">
        <v>0.0111</v>
      </c>
      <c r="I11" s="47">
        <v>0.0052</v>
      </c>
      <c r="J11" s="47">
        <v>0.0226</v>
      </c>
      <c r="K11" s="47">
        <v>0.0152</v>
      </c>
      <c r="L11" s="47">
        <v>0.00711</v>
      </c>
      <c r="M11" s="88"/>
      <c r="N11" s="88"/>
      <c r="O11" s="88"/>
      <c r="P11" s="41">
        <f t="shared" si="0"/>
        <v>10</v>
      </c>
      <c r="Q11" s="42">
        <f t="shared" si="1"/>
        <v>0.7692307692307693</v>
      </c>
    </row>
    <row r="12" spans="2:17" ht="15.75">
      <c r="B12" s="50" t="s">
        <v>28</v>
      </c>
      <c r="C12" s="46"/>
      <c r="D12" s="47">
        <v>0.0554</v>
      </c>
      <c r="E12" s="87">
        <v>0.0229</v>
      </c>
      <c r="F12" s="46"/>
      <c r="G12" s="47">
        <v>0.0458</v>
      </c>
      <c r="H12" s="47">
        <v>0.0447</v>
      </c>
      <c r="I12" s="47">
        <v>0.0695</v>
      </c>
      <c r="J12" s="47">
        <v>0.0872</v>
      </c>
      <c r="K12" s="47">
        <v>0.0765</v>
      </c>
      <c r="L12" s="47">
        <v>0.0391</v>
      </c>
      <c r="M12" s="47">
        <v>0.0707</v>
      </c>
      <c r="N12" s="47">
        <v>0.0264</v>
      </c>
      <c r="O12" s="88"/>
      <c r="P12" s="41">
        <f t="shared" si="0"/>
        <v>10</v>
      </c>
      <c r="Q12" s="42">
        <f t="shared" si="1"/>
        <v>0.7692307692307693</v>
      </c>
    </row>
    <row r="13" spans="2:17" ht="15.75">
      <c r="B13" s="52" t="s">
        <v>41</v>
      </c>
      <c r="C13" s="46"/>
      <c r="D13" s="104">
        <v>0.0547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1">
        <f t="shared" si="0"/>
        <v>1</v>
      </c>
      <c r="Q13" s="42">
        <f t="shared" si="1"/>
        <v>0.07692307692307693</v>
      </c>
    </row>
    <row r="14" spans="2:17" ht="15.75">
      <c r="B14" s="50" t="s">
        <v>29</v>
      </c>
      <c r="C14" s="51">
        <v>0.0118</v>
      </c>
      <c r="D14" s="51">
        <v>0.0046</v>
      </c>
      <c r="E14" s="51">
        <v>0.0154</v>
      </c>
      <c r="F14" s="51">
        <v>0.0169</v>
      </c>
      <c r="G14" s="51">
        <v>0.0141</v>
      </c>
      <c r="H14" s="51">
        <v>0.0187</v>
      </c>
      <c r="I14" s="51">
        <v>0.105</v>
      </c>
      <c r="J14" s="51">
        <v>0.0436</v>
      </c>
      <c r="K14" s="51">
        <v>0.0291</v>
      </c>
      <c r="L14" s="51">
        <v>0.0231</v>
      </c>
      <c r="M14" s="51">
        <v>0.0223</v>
      </c>
      <c r="N14" s="51"/>
      <c r="O14" s="51">
        <v>0.0114</v>
      </c>
      <c r="P14" s="41">
        <f t="shared" si="0"/>
        <v>11</v>
      </c>
      <c r="Q14" s="42">
        <f t="shared" si="1"/>
        <v>0.8461538461538461</v>
      </c>
    </row>
    <row r="15" spans="2:17" ht="15.75">
      <c r="B15" s="52" t="s">
        <v>30</v>
      </c>
      <c r="C15" s="46"/>
      <c r="D15" s="46"/>
      <c r="E15" s="46"/>
      <c r="F15" s="46"/>
      <c r="G15" s="46"/>
      <c r="H15" s="46"/>
      <c r="I15" s="46"/>
      <c r="J15" s="46"/>
      <c r="K15" s="53">
        <v>3.8</v>
      </c>
      <c r="L15" s="53">
        <v>0.571</v>
      </c>
      <c r="M15" s="46"/>
      <c r="N15" s="46"/>
      <c r="O15" s="46"/>
      <c r="P15" s="41">
        <f t="shared" si="0"/>
        <v>2</v>
      </c>
      <c r="Q15" s="42">
        <f t="shared" si="1"/>
        <v>0.15384615384615385</v>
      </c>
    </row>
    <row r="16" spans="2:17" ht="15.75">
      <c r="B16" s="38" t="s">
        <v>31</v>
      </c>
      <c r="C16" s="46"/>
      <c r="D16" s="47">
        <v>1.1</v>
      </c>
      <c r="E16" s="47">
        <v>0.6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1">
        <f t="shared" si="0"/>
        <v>2</v>
      </c>
      <c r="Q16" s="42">
        <f t="shared" si="1"/>
        <v>0.15384615384615385</v>
      </c>
    </row>
    <row r="17" spans="2:17" ht="15.75">
      <c r="B17" s="50" t="s">
        <v>32</v>
      </c>
      <c r="C17" s="47">
        <v>0.0593</v>
      </c>
      <c r="D17" s="47">
        <v>0.082</v>
      </c>
      <c r="E17" s="47">
        <v>0.0818</v>
      </c>
      <c r="F17" s="47">
        <v>0.0577</v>
      </c>
      <c r="G17" s="47">
        <v>0.0632</v>
      </c>
      <c r="H17" s="47">
        <v>0.0345</v>
      </c>
      <c r="I17" s="46"/>
      <c r="J17" s="46"/>
      <c r="K17" s="47">
        <v>0.185</v>
      </c>
      <c r="L17" s="47">
        <v>0.041</v>
      </c>
      <c r="M17" s="46"/>
      <c r="N17" s="47">
        <v>0.0929</v>
      </c>
      <c r="O17" s="47">
        <v>0.315</v>
      </c>
      <c r="P17" s="41">
        <f t="shared" si="0"/>
        <v>9</v>
      </c>
      <c r="Q17" s="42">
        <f t="shared" si="1"/>
        <v>0.6923076923076923</v>
      </c>
    </row>
    <row r="18" spans="2:17" ht="15.75">
      <c r="B18" s="38" t="s">
        <v>46</v>
      </c>
      <c r="C18" s="46"/>
      <c r="D18" s="46"/>
      <c r="E18" s="46"/>
      <c r="F18" s="46"/>
      <c r="G18" s="46"/>
      <c r="H18" s="46"/>
      <c r="I18" s="47">
        <v>0.0353</v>
      </c>
      <c r="J18" s="46"/>
      <c r="K18" s="46"/>
      <c r="L18" s="46"/>
      <c r="M18" s="46"/>
      <c r="N18" s="46"/>
      <c r="O18" s="46"/>
      <c r="P18" s="41">
        <f t="shared" si="0"/>
        <v>1</v>
      </c>
      <c r="Q18" s="42">
        <f t="shared" si="1"/>
        <v>0.07692307692307693</v>
      </c>
    </row>
    <row r="19" spans="2:17" ht="15.75">
      <c r="B19" s="50" t="s">
        <v>12</v>
      </c>
      <c r="C19" s="47">
        <v>0.0514</v>
      </c>
      <c r="D19" s="47">
        <v>0.387</v>
      </c>
      <c r="E19" s="47">
        <v>0.148</v>
      </c>
      <c r="F19" s="47">
        <v>0.149</v>
      </c>
      <c r="G19" s="53">
        <v>1.61</v>
      </c>
      <c r="H19" s="47">
        <v>0.361</v>
      </c>
      <c r="I19" s="47">
        <v>0.121</v>
      </c>
      <c r="J19" s="47">
        <v>0.165</v>
      </c>
      <c r="K19" s="47">
        <v>0.0842</v>
      </c>
      <c r="L19" s="53">
        <v>9.37</v>
      </c>
      <c r="M19" s="47">
        <v>0.457</v>
      </c>
      <c r="N19" s="47">
        <v>0.152</v>
      </c>
      <c r="O19" s="47">
        <v>0.0667</v>
      </c>
      <c r="P19" s="41">
        <f t="shared" si="0"/>
        <v>12</v>
      </c>
      <c r="Q19" s="42">
        <f t="shared" si="1"/>
        <v>0.9230769230769231</v>
      </c>
    </row>
    <row r="20" spans="2:17" ht="15.75">
      <c r="B20" s="38" t="s">
        <v>33</v>
      </c>
      <c r="C20" s="46"/>
      <c r="D20" s="46"/>
      <c r="E20" s="47">
        <v>0.191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1">
        <f t="shared" si="0"/>
        <v>1</v>
      </c>
      <c r="Q20" s="42">
        <f t="shared" si="1"/>
        <v>0.07692307692307693</v>
      </c>
    </row>
    <row r="21" spans="2:17" ht="15.75">
      <c r="B21" s="50" t="s">
        <v>16</v>
      </c>
      <c r="C21" s="47">
        <v>0.0852</v>
      </c>
      <c r="D21" s="47">
        <v>0.906</v>
      </c>
      <c r="E21" s="47">
        <v>0.101</v>
      </c>
      <c r="F21" s="46"/>
      <c r="G21" s="47">
        <v>1.69</v>
      </c>
      <c r="H21" s="47">
        <v>0.508</v>
      </c>
      <c r="I21" s="47">
        <v>0.0794</v>
      </c>
      <c r="J21" s="47">
        <v>0.217</v>
      </c>
      <c r="K21" s="47">
        <v>0.304</v>
      </c>
      <c r="L21" s="47">
        <v>3.46</v>
      </c>
      <c r="M21" s="47">
        <v>6.48</v>
      </c>
      <c r="N21" s="47">
        <v>0.225</v>
      </c>
      <c r="O21" s="47">
        <v>0.34</v>
      </c>
      <c r="P21" s="41">
        <f t="shared" si="0"/>
        <v>11</v>
      </c>
      <c r="Q21" s="42">
        <f t="shared" si="1"/>
        <v>0.8461538461538461</v>
      </c>
    </row>
    <row r="22" spans="2:17" ht="15.75">
      <c r="B22" s="38" t="s">
        <v>24</v>
      </c>
      <c r="C22" s="46"/>
      <c r="D22" s="46"/>
      <c r="E22" s="46"/>
      <c r="F22" s="47">
        <v>0.0656</v>
      </c>
      <c r="G22" s="47">
        <v>1.53</v>
      </c>
      <c r="H22" s="47">
        <v>0.712</v>
      </c>
      <c r="I22" s="46"/>
      <c r="J22" s="46"/>
      <c r="K22" s="47">
        <v>0.08</v>
      </c>
      <c r="L22" s="46"/>
      <c r="M22" s="46"/>
      <c r="N22" s="46"/>
      <c r="O22" s="46"/>
      <c r="P22" s="41">
        <f t="shared" si="0"/>
        <v>4</v>
      </c>
      <c r="Q22" s="42">
        <f t="shared" si="1"/>
        <v>0.3076923076923077</v>
      </c>
    </row>
    <row r="23" spans="2:17" ht="15.75">
      <c r="B23" s="52" t="s">
        <v>5</v>
      </c>
      <c r="C23" s="46"/>
      <c r="D23" s="54">
        <v>0.0358</v>
      </c>
      <c r="E23" s="46"/>
      <c r="F23" s="46"/>
      <c r="G23" s="46"/>
      <c r="H23" s="46"/>
      <c r="I23" s="46"/>
      <c r="J23" s="104">
        <v>1.37</v>
      </c>
      <c r="K23" s="104">
        <v>1.96</v>
      </c>
      <c r="L23" s="104">
        <v>0.732</v>
      </c>
      <c r="M23" s="47">
        <v>0.123</v>
      </c>
      <c r="N23" s="46"/>
      <c r="O23" s="87">
        <v>0.097</v>
      </c>
      <c r="P23" s="41">
        <f t="shared" si="0"/>
        <v>5</v>
      </c>
      <c r="Q23" s="42">
        <f t="shared" si="1"/>
        <v>0.38461538461538464</v>
      </c>
    </row>
    <row r="24" spans="2:17" ht="15.75">
      <c r="B24" s="52" t="s">
        <v>48</v>
      </c>
      <c r="C24" s="46"/>
      <c r="D24" s="46"/>
      <c r="E24" s="46"/>
      <c r="F24" s="46"/>
      <c r="G24" s="46"/>
      <c r="H24" s="46"/>
      <c r="I24" s="46"/>
      <c r="J24" s="104">
        <v>0.0437</v>
      </c>
      <c r="K24" s="46"/>
      <c r="L24" s="46"/>
      <c r="M24" s="46"/>
      <c r="N24" s="46"/>
      <c r="O24" s="46"/>
      <c r="P24" s="41">
        <f t="shared" si="0"/>
        <v>1</v>
      </c>
      <c r="Q24" s="42">
        <f t="shared" si="1"/>
        <v>0.07692307692307693</v>
      </c>
    </row>
    <row r="25" spans="2:17" ht="15.75">
      <c r="B25" s="50" t="s">
        <v>19</v>
      </c>
      <c r="C25" s="47">
        <v>0.059</v>
      </c>
      <c r="D25" s="47">
        <v>0.078</v>
      </c>
      <c r="E25" s="47">
        <v>0.0573</v>
      </c>
      <c r="F25" s="47">
        <v>0.0359</v>
      </c>
      <c r="G25" s="47">
        <v>0.0313</v>
      </c>
      <c r="H25" s="47">
        <v>0.0281</v>
      </c>
      <c r="I25" s="47">
        <v>0.012</v>
      </c>
      <c r="J25" s="46"/>
      <c r="K25" s="46"/>
      <c r="L25" s="46"/>
      <c r="M25" s="47">
        <v>0.019</v>
      </c>
      <c r="N25" s="47">
        <v>0.673</v>
      </c>
      <c r="O25" s="47">
        <v>0.259</v>
      </c>
      <c r="P25" s="41">
        <f t="shared" si="0"/>
        <v>9</v>
      </c>
      <c r="Q25" s="42">
        <f t="shared" si="1"/>
        <v>0.6923076923076923</v>
      </c>
    </row>
    <row r="26" spans="2:17" ht="15.75">
      <c r="B26" s="50" t="s">
        <v>22</v>
      </c>
      <c r="C26" s="47">
        <v>0.0185</v>
      </c>
      <c r="D26" s="47">
        <v>0.00893</v>
      </c>
      <c r="E26" s="47">
        <v>0.0274</v>
      </c>
      <c r="F26" s="47">
        <v>0.00795</v>
      </c>
      <c r="G26" s="47">
        <v>0.0045</v>
      </c>
      <c r="H26" s="47">
        <v>0.00723</v>
      </c>
      <c r="I26" s="46"/>
      <c r="J26" s="46"/>
      <c r="K26" s="46"/>
      <c r="L26" s="46"/>
      <c r="M26" s="46"/>
      <c r="N26" s="46"/>
      <c r="O26" s="47">
        <v>0.00723</v>
      </c>
      <c r="P26" s="41">
        <f t="shared" si="0"/>
        <v>6</v>
      </c>
      <c r="Q26" s="42">
        <f t="shared" si="1"/>
        <v>0.46153846153846156</v>
      </c>
    </row>
    <row r="27" spans="2:17" ht="15.75">
      <c r="B27" s="50" t="s">
        <v>20</v>
      </c>
      <c r="C27" s="46"/>
      <c r="D27" s="46"/>
      <c r="E27" s="47">
        <v>0.0355</v>
      </c>
      <c r="F27" s="47">
        <v>0.00686</v>
      </c>
      <c r="G27" s="47">
        <v>0.102</v>
      </c>
      <c r="H27" s="47">
        <v>0.139</v>
      </c>
      <c r="I27" s="47">
        <v>0.0102</v>
      </c>
      <c r="J27" s="46"/>
      <c r="K27" s="47">
        <v>0.0121</v>
      </c>
      <c r="L27" s="46"/>
      <c r="M27" s="46"/>
      <c r="N27" s="46"/>
      <c r="O27" s="46"/>
      <c r="P27" s="41">
        <f t="shared" si="0"/>
        <v>6</v>
      </c>
      <c r="Q27" s="42">
        <f t="shared" si="1"/>
        <v>0.46153846153846156</v>
      </c>
    </row>
    <row r="28" spans="2:17" ht="15.75">
      <c r="B28" s="50" t="s">
        <v>34</v>
      </c>
      <c r="C28" s="46"/>
      <c r="D28" s="46"/>
      <c r="E28" s="46"/>
      <c r="F28" s="46"/>
      <c r="G28" s="46"/>
      <c r="H28" s="47">
        <v>0.039</v>
      </c>
      <c r="I28" s="47">
        <v>0.133</v>
      </c>
      <c r="J28" s="47">
        <v>0.0944</v>
      </c>
      <c r="K28" s="47">
        <v>0.101</v>
      </c>
      <c r="L28" s="47">
        <v>0.124</v>
      </c>
      <c r="M28" s="47">
        <v>0.0614</v>
      </c>
      <c r="N28" s="46"/>
      <c r="O28" s="46"/>
      <c r="P28" s="41">
        <f t="shared" si="0"/>
        <v>6</v>
      </c>
      <c r="Q28" s="42">
        <f t="shared" si="1"/>
        <v>0.46153846153846156</v>
      </c>
    </row>
    <row r="29" spans="2:17" ht="15.75">
      <c r="B29" s="50" t="s">
        <v>35</v>
      </c>
      <c r="C29" s="47">
        <v>0.0354</v>
      </c>
      <c r="D29" s="47">
        <v>0.0548</v>
      </c>
      <c r="E29" s="47">
        <v>0.0249</v>
      </c>
      <c r="F29" s="46"/>
      <c r="G29" s="46"/>
      <c r="H29" s="46"/>
      <c r="I29" s="46"/>
      <c r="J29" s="46"/>
      <c r="K29" s="47"/>
      <c r="L29" s="46"/>
      <c r="M29" s="47">
        <v>0.0373</v>
      </c>
      <c r="N29" s="47">
        <v>0.0555</v>
      </c>
      <c r="O29" s="47">
        <v>0.037</v>
      </c>
      <c r="P29" s="41">
        <f t="shared" si="0"/>
        <v>5</v>
      </c>
      <c r="Q29" s="42">
        <f t="shared" si="1"/>
        <v>0.38461538461538464</v>
      </c>
    </row>
    <row r="30" spans="2:17" ht="15.75">
      <c r="B30" s="38" t="s">
        <v>36</v>
      </c>
      <c r="C30" s="47"/>
      <c r="D30" s="47">
        <v>0.0386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1">
        <f t="shared" si="0"/>
        <v>1</v>
      </c>
      <c r="Q30" s="42">
        <f t="shared" si="1"/>
        <v>0.07692307692307693</v>
      </c>
    </row>
    <row r="31" spans="2:17" ht="15.75">
      <c r="B31" s="50" t="s">
        <v>37</v>
      </c>
      <c r="C31" s="47">
        <v>0.0807</v>
      </c>
      <c r="D31" s="47">
        <v>0.184</v>
      </c>
      <c r="E31" s="47">
        <v>0.0468</v>
      </c>
      <c r="F31" s="47">
        <v>0.0475</v>
      </c>
      <c r="G31" s="47">
        <v>0.0617</v>
      </c>
      <c r="H31" s="47">
        <v>0.0369</v>
      </c>
      <c r="I31" s="46"/>
      <c r="J31" s="46"/>
      <c r="K31" s="46"/>
      <c r="L31" s="46"/>
      <c r="M31" s="46"/>
      <c r="N31" s="46"/>
      <c r="O31" s="46"/>
      <c r="P31" s="41">
        <f t="shared" si="0"/>
        <v>6</v>
      </c>
      <c r="Q31" s="42">
        <f t="shared" si="1"/>
        <v>0.46153846153846156</v>
      </c>
    </row>
    <row r="32" spans="2:17" ht="15.75">
      <c r="B32" s="50" t="s">
        <v>21</v>
      </c>
      <c r="C32" s="46"/>
      <c r="D32" s="47">
        <v>0.0381</v>
      </c>
      <c r="E32" s="46"/>
      <c r="F32" s="47">
        <v>0.569</v>
      </c>
      <c r="G32" s="47">
        <v>0.0582</v>
      </c>
      <c r="H32" s="47">
        <v>0.126</v>
      </c>
      <c r="I32" s="47">
        <v>0.0469</v>
      </c>
      <c r="J32" s="47">
        <v>0.0228</v>
      </c>
      <c r="K32" s="47">
        <v>0.0385</v>
      </c>
      <c r="L32" s="47">
        <v>0.348</v>
      </c>
      <c r="M32" s="47">
        <v>0.0326</v>
      </c>
      <c r="N32" s="88"/>
      <c r="O32" s="47">
        <v>0.0257</v>
      </c>
      <c r="P32" s="41">
        <f t="shared" si="0"/>
        <v>9</v>
      </c>
      <c r="Q32" s="42">
        <f t="shared" si="1"/>
        <v>0.6923076923076923</v>
      </c>
    </row>
    <row r="33" spans="2:17" ht="15.75">
      <c r="B33" s="50" t="s">
        <v>38</v>
      </c>
      <c r="C33" s="46"/>
      <c r="D33" s="87">
        <v>0.006</v>
      </c>
      <c r="E33" s="47">
        <v>0.0262</v>
      </c>
      <c r="F33" s="47">
        <v>0.0248</v>
      </c>
      <c r="G33" s="47">
        <v>0.00777</v>
      </c>
      <c r="H33" s="47">
        <v>0.0586</v>
      </c>
      <c r="I33" s="46"/>
      <c r="J33" s="47">
        <v>0.0161</v>
      </c>
      <c r="K33" s="47">
        <v>0.0194</v>
      </c>
      <c r="L33" s="46"/>
      <c r="M33" s="46"/>
      <c r="N33" s="46"/>
      <c r="O33" s="46"/>
      <c r="P33" s="41">
        <f t="shared" si="0"/>
        <v>7</v>
      </c>
      <c r="Q33" s="42">
        <f t="shared" si="1"/>
        <v>0.5384615384615384</v>
      </c>
    </row>
    <row r="34" spans="2:17" ht="15.75">
      <c r="B34" s="50" t="s">
        <v>11</v>
      </c>
      <c r="C34" s="49">
        <v>0.00749</v>
      </c>
      <c r="D34" s="87">
        <v>0.0122</v>
      </c>
      <c r="E34" s="49">
        <v>0.00952</v>
      </c>
      <c r="F34" s="49">
        <v>0.012</v>
      </c>
      <c r="G34" s="49">
        <v>0.0128</v>
      </c>
      <c r="H34" s="49">
        <v>0.0341</v>
      </c>
      <c r="I34" s="49">
        <v>0.0299</v>
      </c>
      <c r="J34" s="49">
        <v>0.0203</v>
      </c>
      <c r="K34" s="49">
        <v>0.0179</v>
      </c>
      <c r="L34" s="48"/>
      <c r="M34" s="48"/>
      <c r="N34" s="48"/>
      <c r="O34" s="48"/>
      <c r="P34" s="41">
        <f t="shared" si="0"/>
        <v>9</v>
      </c>
      <c r="Q34" s="42">
        <f t="shared" si="1"/>
        <v>0.6923076923076923</v>
      </c>
    </row>
    <row r="35" spans="2:17" ht="15.75">
      <c r="B35" s="23" t="s">
        <v>39</v>
      </c>
      <c r="C35" s="16"/>
      <c r="D35" s="16"/>
      <c r="E35" s="104">
        <v>0.38</v>
      </c>
      <c r="F35" s="40">
        <v>0.0342</v>
      </c>
      <c r="G35" s="40">
        <v>0.0641</v>
      </c>
      <c r="H35" s="40">
        <v>0.0165</v>
      </c>
      <c r="I35" s="16"/>
      <c r="J35" s="16"/>
      <c r="K35" s="16"/>
      <c r="L35" s="16"/>
      <c r="M35" s="16"/>
      <c r="N35" s="16"/>
      <c r="O35" s="16"/>
      <c r="P35" s="41">
        <f t="shared" si="0"/>
        <v>4</v>
      </c>
      <c r="Q35" s="42">
        <f>(P35/13)</f>
        <v>0.3076923076923077</v>
      </c>
    </row>
    <row r="36" spans="2:16" ht="15.75">
      <c r="B36" s="154" t="s">
        <v>3</v>
      </c>
      <c r="C36" s="24">
        <f>COUNT(C6:C34)+C35</f>
        <v>12</v>
      </c>
      <c r="D36" s="24">
        <f>COUNT(D6:D34)+D35</f>
        <v>20</v>
      </c>
      <c r="E36" s="24">
        <f>COUNT(E6:E34)+E35</f>
        <v>19.38</v>
      </c>
      <c r="F36" s="24">
        <f>COUNT(F6:F34)+F35</f>
        <v>15.0342</v>
      </c>
      <c r="G36" s="24">
        <f>COUNT(G6:G34)+G35</f>
        <v>17.0641</v>
      </c>
      <c r="H36" s="24">
        <f>COUNT(H6:H34)+I35</f>
        <v>18</v>
      </c>
      <c r="I36" s="24">
        <f aca="true" t="shared" si="2" ref="I36:O36">COUNT(I6:I34)+I35</f>
        <v>14</v>
      </c>
      <c r="J36" s="24">
        <f t="shared" si="2"/>
        <v>13</v>
      </c>
      <c r="K36" s="24">
        <f t="shared" si="2"/>
        <v>17</v>
      </c>
      <c r="L36" s="24">
        <f t="shared" si="2"/>
        <v>13</v>
      </c>
      <c r="M36" s="24">
        <f t="shared" si="2"/>
        <v>11</v>
      </c>
      <c r="N36" s="24">
        <f t="shared" si="2"/>
        <v>8</v>
      </c>
      <c r="O36" s="24">
        <f t="shared" si="2"/>
        <v>12</v>
      </c>
      <c r="P36" s="10">
        <f>SUM(P6:P34)+P35</f>
        <v>181</v>
      </c>
    </row>
    <row r="37" spans="2:17" ht="15.75">
      <c r="B37" s="15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/>
      <c r="Q37" s="7"/>
    </row>
    <row r="38" spans="6:16" ht="15.75">
      <c r="F38" s="57"/>
      <c r="G38" s="58"/>
      <c r="H38" s="58" t="s">
        <v>43</v>
      </c>
      <c r="I38" s="58"/>
      <c r="J38" s="59"/>
      <c r="N38" s="60"/>
      <c r="O38" s="58" t="s">
        <v>44</v>
      </c>
      <c r="P38" s="61"/>
    </row>
    <row r="39" spans="2:17" s="137" customFormat="1" ht="42">
      <c r="B39" s="131" t="s">
        <v>50</v>
      </c>
      <c r="C39" s="132"/>
      <c r="D39" s="133"/>
      <c r="E39" s="134"/>
      <c r="F39" s="121" t="s">
        <v>0</v>
      </c>
      <c r="G39" s="122" t="s">
        <v>6</v>
      </c>
      <c r="H39" s="123" t="s">
        <v>7</v>
      </c>
      <c r="I39" s="135" t="s">
        <v>1</v>
      </c>
      <c r="J39" s="120" t="s">
        <v>2</v>
      </c>
      <c r="K39" s="125" t="s">
        <v>45</v>
      </c>
      <c r="L39" s="126"/>
      <c r="M39" s="127"/>
      <c r="N39" s="128" t="s">
        <v>8</v>
      </c>
      <c r="O39" s="129" t="s">
        <v>9</v>
      </c>
      <c r="P39" s="130" t="s">
        <v>10</v>
      </c>
      <c r="Q39" s="136"/>
    </row>
    <row r="40" spans="2:17" ht="39">
      <c r="B40" s="150" t="s">
        <v>51</v>
      </c>
      <c r="C40" s="3">
        <v>43915</v>
      </c>
      <c r="D40" s="3">
        <v>43936</v>
      </c>
      <c r="E40" s="3">
        <v>43971</v>
      </c>
      <c r="F40" s="3">
        <v>43999</v>
      </c>
      <c r="G40" s="3">
        <v>44026</v>
      </c>
      <c r="H40" s="3">
        <v>44033</v>
      </c>
      <c r="I40" s="3">
        <v>44047</v>
      </c>
      <c r="J40" s="3">
        <v>44109</v>
      </c>
      <c r="K40" s="3">
        <v>44131</v>
      </c>
      <c r="L40" s="3"/>
      <c r="M40" s="3"/>
      <c r="N40" s="3"/>
      <c r="O40" s="3"/>
      <c r="P40" s="4" t="s">
        <v>13</v>
      </c>
      <c r="Q40" s="5" t="s">
        <v>4</v>
      </c>
    </row>
    <row r="41" spans="2:17" ht="39">
      <c r="B41" s="152" t="s">
        <v>47</v>
      </c>
      <c r="C41" s="51">
        <v>0.0131</v>
      </c>
      <c r="D41" s="51">
        <v>0.015</v>
      </c>
      <c r="E41" s="88"/>
      <c r="F41" s="88"/>
      <c r="G41" s="88"/>
      <c r="H41" s="88"/>
      <c r="I41" s="51">
        <v>0.00597</v>
      </c>
      <c r="J41" s="88"/>
      <c r="K41" s="102"/>
      <c r="L41" s="88"/>
      <c r="M41" s="88"/>
      <c r="N41" s="88"/>
      <c r="O41" s="88"/>
      <c r="P41" s="41">
        <f aca="true" t="shared" si="3" ref="P41:P67">COUNT(C41:N41)</f>
        <v>3</v>
      </c>
      <c r="Q41" s="42">
        <f>(P41/8)</f>
        <v>0.375</v>
      </c>
    </row>
    <row r="42" spans="2:17" ht="15.75">
      <c r="B42" s="50" t="s">
        <v>17</v>
      </c>
      <c r="C42" s="39"/>
      <c r="D42" s="39"/>
      <c r="E42" s="88"/>
      <c r="F42" s="47">
        <v>0.1</v>
      </c>
      <c r="G42" s="47">
        <v>0.7</v>
      </c>
      <c r="H42" s="39"/>
      <c r="I42" s="39"/>
      <c r="J42" s="47">
        <v>0.2</v>
      </c>
      <c r="K42" s="102"/>
      <c r="L42" s="88"/>
      <c r="M42" s="88"/>
      <c r="N42" s="88"/>
      <c r="O42" s="88"/>
      <c r="P42" s="41">
        <f t="shared" si="3"/>
        <v>3</v>
      </c>
      <c r="Q42" s="42">
        <f>(P42/8)</f>
        <v>0.375</v>
      </c>
    </row>
    <row r="43" spans="2:17" ht="15.75">
      <c r="B43" s="153" t="s">
        <v>18</v>
      </c>
      <c r="C43" s="43">
        <v>0.0586</v>
      </c>
      <c r="D43" s="44">
        <v>0.0423</v>
      </c>
      <c r="E43" s="45">
        <v>0.0656</v>
      </c>
      <c r="F43" s="45">
        <v>0.328</v>
      </c>
      <c r="G43" s="44">
        <v>0.0606</v>
      </c>
      <c r="H43" s="45">
        <v>0.0498</v>
      </c>
      <c r="I43" s="44">
        <v>0.0515</v>
      </c>
      <c r="J43" s="88"/>
      <c r="K43" s="102"/>
      <c r="L43" s="88"/>
      <c r="M43" s="88"/>
      <c r="N43" s="88"/>
      <c r="O43" s="88"/>
      <c r="P43" s="41">
        <f t="shared" si="3"/>
        <v>7</v>
      </c>
      <c r="Q43" s="42">
        <f aca="true" t="shared" si="4" ref="Q43">(P43/13)</f>
        <v>0.5384615384615384</v>
      </c>
    </row>
    <row r="44" spans="2:17" ht="15.75">
      <c r="B44" s="38" t="s">
        <v>27</v>
      </c>
      <c r="C44" s="39"/>
      <c r="D44" s="47"/>
      <c r="E44" s="47"/>
      <c r="F44" s="47">
        <v>0.201</v>
      </c>
      <c r="G44" s="39"/>
      <c r="H44" s="40"/>
      <c r="I44" s="40"/>
      <c r="J44" s="39"/>
      <c r="K44" s="102"/>
      <c r="L44" s="88"/>
      <c r="M44" s="88"/>
      <c r="N44" s="88"/>
      <c r="O44" s="88"/>
      <c r="P44" s="41">
        <f t="shared" si="3"/>
        <v>1</v>
      </c>
      <c r="Q44" s="42">
        <f>(P44/8)</f>
        <v>0.125</v>
      </c>
    </row>
    <row r="45" spans="2:17" ht="24">
      <c r="B45" s="153" t="s">
        <v>15</v>
      </c>
      <c r="C45" s="47">
        <v>1.92</v>
      </c>
      <c r="D45" s="47">
        <v>1.6</v>
      </c>
      <c r="E45" s="47">
        <v>2.05</v>
      </c>
      <c r="F45" s="47">
        <v>1.89</v>
      </c>
      <c r="G45" s="47" t="s">
        <v>53</v>
      </c>
      <c r="H45" s="47">
        <v>1.71</v>
      </c>
      <c r="I45" s="47">
        <v>0.48</v>
      </c>
      <c r="J45" s="49">
        <v>2.11</v>
      </c>
      <c r="K45" s="49"/>
      <c r="L45" s="88"/>
      <c r="M45" s="88"/>
      <c r="N45" s="88"/>
      <c r="O45" s="88"/>
      <c r="P45" s="41">
        <f t="shared" si="3"/>
        <v>7</v>
      </c>
      <c r="Q45" s="42">
        <f>(P45/9)</f>
        <v>0.7777777777777778</v>
      </c>
    </row>
    <row r="46" spans="2:17" ht="15.75">
      <c r="B46" s="50" t="s">
        <v>23</v>
      </c>
      <c r="C46" s="47">
        <v>0.021</v>
      </c>
      <c r="D46" s="47">
        <v>0.014</v>
      </c>
      <c r="E46" s="47">
        <v>0.0082</v>
      </c>
      <c r="F46" s="47">
        <v>0.005</v>
      </c>
      <c r="G46" s="88"/>
      <c r="H46" s="47">
        <v>0.0225</v>
      </c>
      <c r="I46" s="47">
        <v>0.0273</v>
      </c>
      <c r="J46" s="47"/>
      <c r="K46" s="102"/>
      <c r="L46" s="88"/>
      <c r="M46" s="88"/>
      <c r="N46" s="88"/>
      <c r="O46" s="88"/>
      <c r="P46" s="41">
        <f t="shared" si="3"/>
        <v>6</v>
      </c>
      <c r="Q46" s="42">
        <f aca="true" t="shared" si="5" ref="Q46:Q54">(P46/8)</f>
        <v>0.75</v>
      </c>
    </row>
    <row r="47" spans="2:17" ht="15.75">
      <c r="B47" s="50" t="s">
        <v>28</v>
      </c>
      <c r="C47" s="47">
        <v>0.0295</v>
      </c>
      <c r="D47" s="47">
        <v>0.027</v>
      </c>
      <c r="E47" s="47">
        <v>0.0312</v>
      </c>
      <c r="F47" s="47">
        <v>0.245</v>
      </c>
      <c r="G47" s="47">
        <v>0.0978</v>
      </c>
      <c r="H47" s="47">
        <v>0.0805</v>
      </c>
      <c r="I47" s="47">
        <v>0.0713</v>
      </c>
      <c r="J47" s="47">
        <v>0.0435</v>
      </c>
      <c r="K47" s="102"/>
      <c r="L47" s="88"/>
      <c r="M47" s="88"/>
      <c r="N47" s="88"/>
      <c r="O47" s="88"/>
      <c r="P47" s="41">
        <f t="shared" si="3"/>
        <v>8</v>
      </c>
      <c r="Q47" s="42">
        <f t="shared" si="5"/>
        <v>1</v>
      </c>
    </row>
    <row r="48" spans="2:17" ht="15.75">
      <c r="B48" s="38" t="s">
        <v>14</v>
      </c>
      <c r="C48" s="46"/>
      <c r="D48" s="88"/>
      <c r="E48" s="87">
        <v>0.039</v>
      </c>
      <c r="F48" s="46"/>
      <c r="G48" s="88"/>
      <c r="H48" s="88"/>
      <c r="I48" s="88"/>
      <c r="J48" s="88"/>
      <c r="K48" s="102"/>
      <c r="L48" s="88"/>
      <c r="M48" s="88"/>
      <c r="N48" s="88"/>
      <c r="O48" s="88"/>
      <c r="P48" s="41">
        <f t="shared" si="3"/>
        <v>1</v>
      </c>
      <c r="Q48" s="42">
        <f t="shared" si="5"/>
        <v>0.125</v>
      </c>
    </row>
    <row r="49" spans="2:17" ht="15.75">
      <c r="B49" s="50" t="s">
        <v>29</v>
      </c>
      <c r="C49" s="51">
        <v>0.0245</v>
      </c>
      <c r="D49" s="51">
        <v>0.0132</v>
      </c>
      <c r="E49" s="51">
        <v>0.0236</v>
      </c>
      <c r="F49" s="51">
        <v>0.0168</v>
      </c>
      <c r="G49" s="51">
        <v>0.0104</v>
      </c>
      <c r="H49" s="51">
        <v>0.007</v>
      </c>
      <c r="I49" s="51">
        <v>0.0103</v>
      </c>
      <c r="J49" s="51"/>
      <c r="K49" s="102"/>
      <c r="L49" s="88"/>
      <c r="M49" s="88"/>
      <c r="N49" s="88"/>
      <c r="O49" s="88"/>
      <c r="P49" s="41">
        <f t="shared" si="3"/>
        <v>7</v>
      </c>
      <c r="Q49" s="42">
        <f t="shared" si="5"/>
        <v>0.875</v>
      </c>
    </row>
    <row r="50" spans="2:17" ht="15.75">
      <c r="B50" s="52" t="s">
        <v>30</v>
      </c>
      <c r="C50" s="46"/>
      <c r="D50" s="46"/>
      <c r="E50" s="46"/>
      <c r="F50" s="46"/>
      <c r="G50" s="53">
        <v>0.448</v>
      </c>
      <c r="H50" s="103">
        <v>0.201</v>
      </c>
      <c r="I50" s="47">
        <v>0.0277</v>
      </c>
      <c r="J50" s="46"/>
      <c r="K50" s="102"/>
      <c r="L50" s="88"/>
      <c r="M50" s="88"/>
      <c r="N50" s="88"/>
      <c r="O50" s="88"/>
      <c r="P50" s="41">
        <f t="shared" si="3"/>
        <v>3</v>
      </c>
      <c r="Q50" s="42">
        <f t="shared" si="5"/>
        <v>0.375</v>
      </c>
    </row>
    <row r="51" spans="2:17" ht="15.75">
      <c r="B51" s="38" t="s">
        <v>31</v>
      </c>
      <c r="C51" s="46"/>
      <c r="D51" s="88"/>
      <c r="E51" s="88"/>
      <c r="F51" s="47">
        <v>0.5</v>
      </c>
      <c r="G51" s="46"/>
      <c r="H51" s="46"/>
      <c r="I51" s="46"/>
      <c r="J51" s="46"/>
      <c r="K51" s="102"/>
      <c r="L51" s="88"/>
      <c r="M51" s="88"/>
      <c r="N51" s="88"/>
      <c r="O51" s="88"/>
      <c r="P51" s="41">
        <f t="shared" si="3"/>
        <v>1</v>
      </c>
      <c r="Q51" s="42">
        <f t="shared" si="5"/>
        <v>0.125</v>
      </c>
    </row>
    <row r="52" spans="2:17" ht="15.75">
      <c r="B52" s="38" t="s">
        <v>54</v>
      </c>
      <c r="C52" s="47">
        <v>0.0264</v>
      </c>
      <c r="D52" s="88"/>
      <c r="E52" s="88"/>
      <c r="F52" s="47">
        <v>0.199</v>
      </c>
      <c r="G52" s="46"/>
      <c r="H52" s="46"/>
      <c r="I52" s="46"/>
      <c r="J52" s="46"/>
      <c r="K52" s="102"/>
      <c r="L52" s="88"/>
      <c r="M52" s="88"/>
      <c r="N52" s="88"/>
      <c r="O52" s="88"/>
      <c r="P52" s="41">
        <f t="shared" si="3"/>
        <v>2</v>
      </c>
      <c r="Q52" s="42">
        <f t="shared" si="5"/>
        <v>0.25</v>
      </c>
    </row>
    <row r="53" spans="2:17" ht="15.75">
      <c r="B53" s="50" t="s">
        <v>32</v>
      </c>
      <c r="C53" s="47">
        <v>0.0893</v>
      </c>
      <c r="D53" s="47">
        <v>0.0294</v>
      </c>
      <c r="E53" s="47">
        <v>0.407</v>
      </c>
      <c r="F53" s="47">
        <v>0.105</v>
      </c>
      <c r="G53" s="47">
        <v>0.0344</v>
      </c>
      <c r="H53" s="47">
        <v>0.0288</v>
      </c>
      <c r="I53" s="46"/>
      <c r="J53" s="47">
        <v>0.288</v>
      </c>
      <c r="K53" s="102"/>
      <c r="L53" s="88"/>
      <c r="M53" s="88"/>
      <c r="N53" s="88"/>
      <c r="O53" s="88"/>
      <c r="P53" s="41">
        <f t="shared" si="3"/>
        <v>7</v>
      </c>
      <c r="Q53" s="42">
        <f t="shared" si="5"/>
        <v>0.875</v>
      </c>
    </row>
    <row r="54" spans="2:17" ht="15.75">
      <c r="B54" s="50" t="s">
        <v>12</v>
      </c>
      <c r="C54" s="47">
        <v>0.113</v>
      </c>
      <c r="D54" s="47">
        <v>0.0844</v>
      </c>
      <c r="E54" s="47">
        <v>0.426</v>
      </c>
      <c r="F54" s="47">
        <v>0.181</v>
      </c>
      <c r="G54" s="47">
        <v>0.0981</v>
      </c>
      <c r="H54" s="47">
        <v>0.282</v>
      </c>
      <c r="I54" s="47">
        <v>0.239</v>
      </c>
      <c r="J54" s="47">
        <v>0.514</v>
      </c>
      <c r="K54" s="102"/>
      <c r="L54" s="88"/>
      <c r="M54" s="88"/>
      <c r="N54" s="88"/>
      <c r="O54" s="88"/>
      <c r="P54" s="41">
        <f t="shared" si="3"/>
        <v>8</v>
      </c>
      <c r="Q54" s="42">
        <f t="shared" si="5"/>
        <v>1</v>
      </c>
    </row>
    <row r="55" spans="2:17" ht="15.75">
      <c r="B55" s="50" t="s">
        <v>16</v>
      </c>
      <c r="C55" s="47">
        <v>0.214</v>
      </c>
      <c r="D55" s="88"/>
      <c r="E55" s="47">
        <v>0.179</v>
      </c>
      <c r="F55" s="47">
        <v>0.301</v>
      </c>
      <c r="G55" s="47">
        <v>0.194</v>
      </c>
      <c r="H55" s="47">
        <v>0.354</v>
      </c>
      <c r="I55" s="88"/>
      <c r="J55" s="47">
        <v>0.28</v>
      </c>
      <c r="K55" s="47">
        <v>0.42</v>
      </c>
      <c r="L55" s="88"/>
      <c r="M55" s="88"/>
      <c r="N55" s="88"/>
      <c r="O55" s="88"/>
      <c r="P55" s="41">
        <f t="shared" si="3"/>
        <v>7</v>
      </c>
      <c r="Q55" s="42">
        <f>(P55/9)</f>
        <v>0.7777777777777778</v>
      </c>
    </row>
    <row r="56" spans="2:17" ht="15.75">
      <c r="B56" s="38" t="s">
        <v>24</v>
      </c>
      <c r="C56" s="46"/>
      <c r="D56" s="46"/>
      <c r="E56" s="47">
        <v>0.103</v>
      </c>
      <c r="F56" s="88"/>
      <c r="G56" s="88"/>
      <c r="H56" s="47">
        <v>0.712</v>
      </c>
      <c r="I56" s="46"/>
      <c r="J56" s="46"/>
      <c r="K56" s="102"/>
      <c r="L56" s="88"/>
      <c r="M56" s="88"/>
      <c r="N56" s="88"/>
      <c r="O56" s="88"/>
      <c r="P56" s="41">
        <f t="shared" si="3"/>
        <v>2</v>
      </c>
      <c r="Q56" s="42">
        <f aca="true" t="shared" si="6" ref="Q56:Q59">(P56/8)</f>
        <v>0.25</v>
      </c>
    </row>
    <row r="57" spans="2:17" ht="15.75">
      <c r="B57" s="52" t="s">
        <v>5</v>
      </c>
      <c r="C57" s="46"/>
      <c r="D57" s="88"/>
      <c r="E57" s="104">
        <v>0.199</v>
      </c>
      <c r="F57" s="54">
        <v>0.0659</v>
      </c>
      <c r="G57" s="104">
        <v>1.06</v>
      </c>
      <c r="H57" s="105">
        <v>0.392</v>
      </c>
      <c r="I57" s="105">
        <v>0.213</v>
      </c>
      <c r="J57" s="104">
        <v>0.235</v>
      </c>
      <c r="K57" s="102"/>
      <c r="L57" s="88"/>
      <c r="M57" s="88"/>
      <c r="N57" s="88"/>
      <c r="O57" s="88"/>
      <c r="P57" s="41">
        <f t="shared" si="3"/>
        <v>6</v>
      </c>
      <c r="Q57" s="42">
        <f t="shared" si="6"/>
        <v>0.75</v>
      </c>
    </row>
    <row r="58" spans="2:17" ht="15.75">
      <c r="B58" s="50" t="s">
        <v>19</v>
      </c>
      <c r="C58" s="47">
        <v>0.0919</v>
      </c>
      <c r="D58" s="47">
        <v>0.062</v>
      </c>
      <c r="E58" s="47">
        <v>0.0283</v>
      </c>
      <c r="F58" s="47">
        <v>0.125</v>
      </c>
      <c r="G58" s="47">
        <v>0.0247</v>
      </c>
      <c r="H58" s="47">
        <v>0.0437</v>
      </c>
      <c r="I58" s="47">
        <v>0.0246</v>
      </c>
      <c r="J58" s="54">
        <v>0.82</v>
      </c>
      <c r="K58" s="102"/>
      <c r="L58" s="88"/>
      <c r="M58" s="88"/>
      <c r="N58" s="88"/>
      <c r="O58" s="88"/>
      <c r="P58" s="41">
        <f t="shared" si="3"/>
        <v>8</v>
      </c>
      <c r="Q58" s="42">
        <f t="shared" si="6"/>
        <v>1</v>
      </c>
    </row>
    <row r="59" spans="2:17" ht="15.75">
      <c r="B59" s="50" t="s">
        <v>22</v>
      </c>
      <c r="C59" s="47">
        <v>0.0122</v>
      </c>
      <c r="D59" s="47">
        <v>0.00598</v>
      </c>
      <c r="E59" s="47">
        <v>0.00691</v>
      </c>
      <c r="F59" s="88"/>
      <c r="G59" s="88"/>
      <c r="H59" s="88"/>
      <c r="I59" s="46"/>
      <c r="J59" s="46"/>
      <c r="K59" s="102"/>
      <c r="L59" s="88"/>
      <c r="M59" s="88"/>
      <c r="N59" s="88"/>
      <c r="O59" s="88"/>
      <c r="P59" s="41">
        <f t="shared" si="3"/>
        <v>3</v>
      </c>
      <c r="Q59" s="42">
        <f t="shared" si="6"/>
        <v>0.375</v>
      </c>
    </row>
    <row r="60" spans="2:17" ht="15.75">
      <c r="B60" s="50" t="s">
        <v>20</v>
      </c>
      <c r="C60" s="46"/>
      <c r="D60" s="46"/>
      <c r="E60" s="102"/>
      <c r="F60" s="47">
        <v>0.0429</v>
      </c>
      <c r="G60" s="47">
        <v>0.0174</v>
      </c>
      <c r="H60" s="47">
        <v>0.013</v>
      </c>
      <c r="I60" s="47">
        <v>0.00965</v>
      </c>
      <c r="J60" s="46"/>
      <c r="K60" s="102"/>
      <c r="L60" s="88"/>
      <c r="M60" s="88"/>
      <c r="N60" s="88"/>
      <c r="O60" s="88"/>
      <c r="P60" s="41">
        <f t="shared" si="3"/>
        <v>4</v>
      </c>
      <c r="Q60" s="42">
        <f>(P60/7)</f>
        <v>0.5714285714285714</v>
      </c>
    </row>
    <row r="61" spans="2:17" ht="15.75">
      <c r="B61" s="50" t="s">
        <v>34</v>
      </c>
      <c r="C61" s="46"/>
      <c r="D61" s="46"/>
      <c r="E61" s="46"/>
      <c r="F61" s="47">
        <v>0.208</v>
      </c>
      <c r="G61" s="47">
        <v>0.0663</v>
      </c>
      <c r="H61" s="47">
        <v>0.0723</v>
      </c>
      <c r="I61" s="47">
        <v>0.0625</v>
      </c>
      <c r="J61" s="88"/>
      <c r="K61" s="102"/>
      <c r="L61" s="88"/>
      <c r="M61" s="88"/>
      <c r="N61" s="88"/>
      <c r="O61" s="88"/>
      <c r="P61" s="41">
        <f t="shared" si="3"/>
        <v>4</v>
      </c>
      <c r="Q61" s="42">
        <f aca="true" t="shared" si="7" ref="Q61:Q67">(P61/7)</f>
        <v>0.5714285714285714</v>
      </c>
    </row>
    <row r="62" spans="2:17" ht="15.75">
      <c r="B62" s="38" t="s">
        <v>35</v>
      </c>
      <c r="C62" s="47">
        <v>0.0648</v>
      </c>
      <c r="D62" s="47">
        <v>0.0558</v>
      </c>
      <c r="E62" s="88"/>
      <c r="F62" s="46"/>
      <c r="G62" s="46"/>
      <c r="H62" s="46"/>
      <c r="I62" s="46"/>
      <c r="J62" s="46"/>
      <c r="K62" s="102"/>
      <c r="L62" s="88"/>
      <c r="M62" s="88"/>
      <c r="N62" s="88"/>
      <c r="O62" s="88"/>
      <c r="P62" s="41">
        <f t="shared" si="3"/>
        <v>2</v>
      </c>
      <c r="Q62" s="42">
        <f t="shared" si="7"/>
        <v>0.2857142857142857</v>
      </c>
    </row>
    <row r="63" spans="2:17" ht="15.75">
      <c r="B63" s="50" t="s">
        <v>37</v>
      </c>
      <c r="C63" s="47">
        <v>0.207</v>
      </c>
      <c r="D63" s="47">
        <v>0.0682</v>
      </c>
      <c r="E63" s="47">
        <v>0.0525</v>
      </c>
      <c r="F63" s="47">
        <v>0.0323</v>
      </c>
      <c r="G63" s="47">
        <v>0.0232</v>
      </c>
      <c r="H63" s="47"/>
      <c r="I63" s="46"/>
      <c r="J63" s="46"/>
      <c r="K63" s="102"/>
      <c r="L63" s="88"/>
      <c r="M63" s="88"/>
      <c r="N63" s="88"/>
      <c r="O63" s="88"/>
      <c r="P63" s="41">
        <f t="shared" si="3"/>
        <v>5</v>
      </c>
      <c r="Q63" s="42">
        <f t="shared" si="7"/>
        <v>0.7142857142857143</v>
      </c>
    </row>
    <row r="64" spans="2:17" ht="15.75">
      <c r="B64" s="50" t="s">
        <v>21</v>
      </c>
      <c r="C64" s="46"/>
      <c r="D64" s="88"/>
      <c r="E64" s="47">
        <v>0.0816</v>
      </c>
      <c r="F64" s="47">
        <v>0.109</v>
      </c>
      <c r="G64" s="47">
        <v>0.0511</v>
      </c>
      <c r="H64" s="47">
        <v>0.0469</v>
      </c>
      <c r="I64" s="47">
        <v>0.0325</v>
      </c>
      <c r="J64" s="88"/>
      <c r="K64" s="102"/>
      <c r="L64" s="88"/>
      <c r="M64" s="88"/>
      <c r="N64" s="88"/>
      <c r="O64" s="88"/>
      <c r="P64" s="41">
        <f t="shared" si="3"/>
        <v>5</v>
      </c>
      <c r="Q64" s="42">
        <f t="shared" si="7"/>
        <v>0.7142857142857143</v>
      </c>
    </row>
    <row r="65" spans="2:17" ht="15.75">
      <c r="B65" s="50" t="s">
        <v>38</v>
      </c>
      <c r="C65" s="47">
        <v>0.00461</v>
      </c>
      <c r="D65" s="87">
        <v>0.011</v>
      </c>
      <c r="E65" s="47">
        <v>0.00475</v>
      </c>
      <c r="F65" s="47">
        <v>0.00561</v>
      </c>
      <c r="G65" s="47">
        <v>0.00598</v>
      </c>
      <c r="H65" s="47">
        <v>0.00831</v>
      </c>
      <c r="I65" s="46"/>
      <c r="J65" s="88"/>
      <c r="K65" s="102"/>
      <c r="L65" s="88"/>
      <c r="M65" s="88"/>
      <c r="N65" s="88"/>
      <c r="O65" s="88"/>
      <c r="P65" s="41">
        <f t="shared" si="3"/>
        <v>6</v>
      </c>
      <c r="Q65" s="42">
        <f t="shared" si="7"/>
        <v>0.8571428571428571</v>
      </c>
    </row>
    <row r="66" spans="2:17" ht="15.75">
      <c r="B66" s="50" t="s">
        <v>11</v>
      </c>
      <c r="C66" s="49">
        <v>0.0831</v>
      </c>
      <c r="D66" s="87">
        <v>0.0517</v>
      </c>
      <c r="E66" s="49">
        <v>0.0473</v>
      </c>
      <c r="F66" s="49">
        <v>0.0175</v>
      </c>
      <c r="G66" s="49">
        <v>0.0119</v>
      </c>
      <c r="H66" s="49">
        <v>0.0103</v>
      </c>
      <c r="I66" s="49">
        <v>0.00853</v>
      </c>
      <c r="J66" s="88"/>
      <c r="K66" s="102"/>
      <c r="L66" s="88"/>
      <c r="M66" s="88"/>
      <c r="N66" s="88"/>
      <c r="O66" s="88"/>
      <c r="P66" s="41">
        <f t="shared" si="3"/>
        <v>7</v>
      </c>
      <c r="Q66" s="42">
        <f t="shared" si="7"/>
        <v>1</v>
      </c>
    </row>
    <row r="67" spans="2:17" ht="15.75">
      <c r="B67" s="38" t="s">
        <v>55</v>
      </c>
      <c r="C67" s="88"/>
      <c r="D67" s="88"/>
      <c r="E67" s="88"/>
      <c r="F67" s="49">
        <v>0.5</v>
      </c>
      <c r="G67" s="49">
        <v>0.3</v>
      </c>
      <c r="H67" s="88"/>
      <c r="I67" s="88"/>
      <c r="J67" s="88"/>
      <c r="K67" s="102"/>
      <c r="L67" s="88"/>
      <c r="M67" s="88"/>
      <c r="N67" s="88"/>
      <c r="O67" s="88"/>
      <c r="P67" s="41">
        <f t="shared" si="3"/>
        <v>2</v>
      </c>
      <c r="Q67" s="42">
        <f t="shared" si="7"/>
        <v>0.2857142857142857</v>
      </c>
    </row>
    <row r="68" spans="2:16" ht="15.75">
      <c r="B68" s="154" t="s">
        <v>3</v>
      </c>
      <c r="C68" s="24">
        <f>COUNT(C41:C67)</f>
        <v>16</v>
      </c>
      <c r="D68" s="24">
        <f aca="true" t="shared" si="8" ref="D68:K68">COUNT(D41:D67)</f>
        <v>14</v>
      </c>
      <c r="E68" s="24">
        <f t="shared" si="8"/>
        <v>17</v>
      </c>
      <c r="F68" s="24">
        <f t="shared" si="8"/>
        <v>21</v>
      </c>
      <c r="G68" s="24">
        <f t="shared" si="8"/>
        <v>17</v>
      </c>
      <c r="H68" s="24">
        <f t="shared" si="8"/>
        <v>17</v>
      </c>
      <c r="I68" s="24">
        <f t="shared" si="8"/>
        <v>14</v>
      </c>
      <c r="J68" s="24">
        <f t="shared" si="8"/>
        <v>8</v>
      </c>
      <c r="K68" s="24">
        <f t="shared" si="8"/>
        <v>1</v>
      </c>
      <c r="L68" s="24"/>
      <c r="M68" s="24"/>
      <c r="N68" s="24"/>
      <c r="O68" s="24"/>
      <c r="P68" s="10">
        <f>SUM(P41:P67)</f>
        <v>125</v>
      </c>
    </row>
    <row r="69" spans="2:17" ht="15.75">
      <c r="B69" s="15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6"/>
      <c r="Q69" s="7"/>
    </row>
    <row r="70" spans="6:16" ht="15.75">
      <c r="F70" s="60"/>
      <c r="G70" s="58"/>
      <c r="H70" s="58" t="s">
        <v>43</v>
      </c>
      <c r="I70" s="58"/>
      <c r="J70" s="78"/>
      <c r="N70" s="60"/>
      <c r="O70" s="58" t="s">
        <v>64</v>
      </c>
      <c r="P70" s="61"/>
    </row>
    <row r="71" spans="2:17" s="137" customFormat="1" ht="42">
      <c r="B71" s="131" t="s">
        <v>50</v>
      </c>
      <c r="C71" s="138"/>
      <c r="D71" s="139"/>
      <c r="E71" s="134"/>
      <c r="F71" s="140" t="s">
        <v>0</v>
      </c>
      <c r="G71" s="141" t="s">
        <v>6</v>
      </c>
      <c r="H71" s="142" t="s">
        <v>7</v>
      </c>
      <c r="I71" s="143" t="s">
        <v>1</v>
      </c>
      <c r="J71" s="144" t="s">
        <v>2</v>
      </c>
      <c r="K71" s="145" t="s">
        <v>45</v>
      </c>
      <c r="L71" s="146"/>
      <c r="M71" s="127"/>
      <c r="N71" s="147" t="s">
        <v>8</v>
      </c>
      <c r="O71" s="129" t="s">
        <v>9</v>
      </c>
      <c r="P71" s="148" t="s">
        <v>10</v>
      </c>
      <c r="Q71" s="136"/>
    </row>
    <row r="72" spans="2:17" ht="15.75">
      <c r="B72" s="63"/>
      <c r="C72" s="7"/>
      <c r="D72" s="7"/>
      <c r="E72" s="76"/>
      <c r="F72" s="79"/>
      <c r="G72" s="80"/>
      <c r="H72" s="81"/>
      <c r="I72" s="82"/>
      <c r="J72" s="83"/>
      <c r="K72" s="71"/>
      <c r="L72" s="77"/>
      <c r="M72" s="77"/>
      <c r="N72" s="84"/>
      <c r="O72" s="81"/>
      <c r="P72" s="68"/>
      <c r="Q72" s="81"/>
    </row>
    <row r="73" spans="2:17" ht="26">
      <c r="B73" s="158" t="s">
        <v>61</v>
      </c>
      <c r="C73" s="3">
        <v>43550</v>
      </c>
      <c r="D73" s="3">
        <v>43563</v>
      </c>
      <c r="E73" s="3">
        <v>43577</v>
      </c>
      <c r="F73" s="3">
        <v>43591</v>
      </c>
      <c r="G73" s="3">
        <v>43605</v>
      </c>
      <c r="H73" s="3">
        <v>43620</v>
      </c>
      <c r="I73" s="3">
        <v>43634</v>
      </c>
      <c r="J73" s="3">
        <v>43654</v>
      </c>
      <c r="K73" s="3">
        <v>43662</v>
      </c>
      <c r="L73" s="3">
        <v>43676</v>
      </c>
      <c r="M73" s="3">
        <v>43717</v>
      </c>
      <c r="N73" s="3">
        <v>43745</v>
      </c>
      <c r="O73" s="3">
        <v>43766</v>
      </c>
      <c r="P73" s="4" t="s">
        <v>13</v>
      </c>
      <c r="Q73" s="5" t="s">
        <v>4</v>
      </c>
    </row>
    <row r="74" spans="2:17" ht="39">
      <c r="B74" s="156" t="s">
        <v>47</v>
      </c>
      <c r="C74" s="27">
        <v>0.032</v>
      </c>
      <c r="D74" s="27">
        <v>0.029</v>
      </c>
      <c r="E74" s="27">
        <v>0.0332</v>
      </c>
      <c r="F74" s="27">
        <v>0.0169</v>
      </c>
      <c r="G74" s="27">
        <v>0.00952</v>
      </c>
      <c r="H74" s="27">
        <v>0.00732</v>
      </c>
      <c r="I74" s="27"/>
      <c r="J74" s="27">
        <v>0.00483</v>
      </c>
      <c r="K74" s="27"/>
      <c r="L74" s="27"/>
      <c r="M74" s="27"/>
      <c r="N74" s="27"/>
      <c r="O74" s="27"/>
      <c r="P74" s="9">
        <f aca="true" t="shared" si="9" ref="P74">COUNT(C74:O74)</f>
        <v>7</v>
      </c>
      <c r="Q74" s="11">
        <f aca="true" t="shared" si="10" ref="Q74">(P74/9)</f>
        <v>0.7777777777777778</v>
      </c>
    </row>
    <row r="75" spans="2:17" ht="15.75">
      <c r="B75" s="13" t="s">
        <v>18</v>
      </c>
      <c r="C75" s="27">
        <v>0.0896</v>
      </c>
      <c r="D75" s="27">
        <v>0.0656</v>
      </c>
      <c r="E75" s="27">
        <v>0.0593</v>
      </c>
      <c r="F75" s="27">
        <v>0.0792</v>
      </c>
      <c r="G75" s="27">
        <v>0.0813</v>
      </c>
      <c r="H75" s="27">
        <v>0.0701</v>
      </c>
      <c r="I75" s="27">
        <v>0.0807</v>
      </c>
      <c r="J75" s="27">
        <v>0.0695</v>
      </c>
      <c r="K75" s="27">
        <v>0.088</v>
      </c>
      <c r="L75" s="27">
        <v>0.094</v>
      </c>
      <c r="M75" s="18"/>
      <c r="N75" s="27"/>
      <c r="O75" s="18"/>
      <c r="P75" s="9">
        <f>COUNT(C75:O75)</f>
        <v>10</v>
      </c>
      <c r="Q75" s="11">
        <f>(P75/9)</f>
        <v>1.1111111111111112</v>
      </c>
    </row>
    <row r="76" spans="2:17" ht="15.75">
      <c r="B76" s="13" t="s">
        <v>27</v>
      </c>
      <c r="C76" s="18"/>
      <c r="D76" s="29">
        <v>0.112</v>
      </c>
      <c r="E76" s="29">
        <v>0.192</v>
      </c>
      <c r="F76" s="18"/>
      <c r="G76" s="18"/>
      <c r="H76" s="29">
        <v>0.673</v>
      </c>
      <c r="I76" s="29">
        <v>0.158</v>
      </c>
      <c r="J76" s="18"/>
      <c r="K76" s="29">
        <v>0.995</v>
      </c>
      <c r="L76" s="29">
        <v>0.528</v>
      </c>
      <c r="M76" s="18"/>
      <c r="N76" s="18"/>
      <c r="O76" s="114">
        <v>0.671</v>
      </c>
      <c r="P76" s="9">
        <f aca="true" t="shared" si="11" ref="P76:P97">COUNT(C76:O76)</f>
        <v>7</v>
      </c>
      <c r="Q76" s="11">
        <f aca="true" t="shared" si="12" ref="Q76:Q97">(P76/9)</f>
        <v>0.7777777777777778</v>
      </c>
    </row>
    <row r="77" spans="2:17" ht="15.75">
      <c r="B77" s="159" t="s">
        <v>23</v>
      </c>
      <c r="C77" s="29">
        <v>0.0334</v>
      </c>
      <c r="D77" s="29">
        <v>0.0469</v>
      </c>
      <c r="E77" s="29">
        <v>0.0232</v>
      </c>
      <c r="F77" s="29">
        <v>0.0164</v>
      </c>
      <c r="G77" s="29">
        <v>0.014</v>
      </c>
      <c r="H77" s="29">
        <v>0.0148</v>
      </c>
      <c r="I77" s="29">
        <v>0.0122</v>
      </c>
      <c r="J77" s="29">
        <v>0.025</v>
      </c>
      <c r="K77" s="29">
        <v>0.0136</v>
      </c>
      <c r="L77" s="29">
        <v>0.0104</v>
      </c>
      <c r="M77" s="18"/>
      <c r="N77" s="18"/>
      <c r="O77" s="18"/>
      <c r="P77" s="9">
        <f t="shared" si="11"/>
        <v>10</v>
      </c>
      <c r="Q77" s="11">
        <f t="shared" si="12"/>
        <v>1.1111111111111112</v>
      </c>
    </row>
    <row r="78" spans="2:17" ht="15.75">
      <c r="B78" s="13" t="s">
        <v>28</v>
      </c>
      <c r="C78" s="18"/>
      <c r="D78" s="29">
        <v>0.0605</v>
      </c>
      <c r="E78" s="29">
        <v>0.0438</v>
      </c>
      <c r="F78" s="29">
        <v>0.0746</v>
      </c>
      <c r="G78" s="29">
        <v>0.0811</v>
      </c>
      <c r="H78" s="29">
        <v>0.0385</v>
      </c>
      <c r="I78" s="18"/>
      <c r="J78" s="29">
        <v>0.0321</v>
      </c>
      <c r="K78" s="29">
        <v>0.0563</v>
      </c>
      <c r="L78" s="29">
        <v>0.0317</v>
      </c>
      <c r="M78" s="29">
        <v>0.0309</v>
      </c>
      <c r="N78" s="29">
        <v>0.0301</v>
      </c>
      <c r="O78" s="29">
        <v>0.0267</v>
      </c>
      <c r="P78" s="9">
        <f t="shared" si="11"/>
        <v>11</v>
      </c>
      <c r="Q78" s="11">
        <f t="shared" si="12"/>
        <v>1.2222222222222223</v>
      </c>
    </row>
    <row r="79" spans="2:17" ht="15.75">
      <c r="B79" s="23" t="s">
        <v>41</v>
      </c>
      <c r="C79" s="18"/>
      <c r="D79" s="15">
        <v>0.0481</v>
      </c>
      <c r="E79" s="18"/>
      <c r="F79" s="100">
        <v>0.0723</v>
      </c>
      <c r="G79" s="18"/>
      <c r="H79" s="18"/>
      <c r="I79" s="18"/>
      <c r="J79" s="18"/>
      <c r="K79" s="18"/>
      <c r="L79" s="18"/>
      <c r="M79" s="18"/>
      <c r="N79" s="18"/>
      <c r="O79" s="18"/>
      <c r="P79" s="9">
        <f t="shared" si="11"/>
        <v>2</v>
      </c>
      <c r="Q79" s="11">
        <f t="shared" si="12"/>
        <v>0.2222222222222222</v>
      </c>
    </row>
    <row r="80" spans="2:17" ht="15.75">
      <c r="B80" s="13" t="s">
        <v>26</v>
      </c>
      <c r="C80" s="30">
        <v>0.0164</v>
      </c>
      <c r="D80" s="30">
        <v>0.0163</v>
      </c>
      <c r="E80" s="27">
        <v>0.017</v>
      </c>
      <c r="F80" s="27">
        <v>0.0204</v>
      </c>
      <c r="G80" s="27">
        <v>0.0135</v>
      </c>
      <c r="H80" s="30">
        <v>0.014</v>
      </c>
      <c r="I80" s="30">
        <v>0.00819</v>
      </c>
      <c r="J80" s="30">
        <v>0.0057</v>
      </c>
      <c r="K80" s="30">
        <v>0.0112</v>
      </c>
      <c r="L80" s="12"/>
      <c r="M80" s="12"/>
      <c r="N80" s="30">
        <v>0.0243</v>
      </c>
      <c r="O80" s="30">
        <v>0.00807</v>
      </c>
      <c r="P80" s="9">
        <f t="shared" si="11"/>
        <v>11</v>
      </c>
      <c r="Q80" s="11">
        <f t="shared" si="12"/>
        <v>1.2222222222222223</v>
      </c>
    </row>
    <row r="81" spans="2:17" ht="15.75">
      <c r="B81" s="160" t="s">
        <v>32</v>
      </c>
      <c r="C81" s="22">
        <v>0.124</v>
      </c>
      <c r="D81" s="22">
        <v>0.0965</v>
      </c>
      <c r="E81" s="22">
        <v>0.0972</v>
      </c>
      <c r="F81" s="22">
        <v>0.131</v>
      </c>
      <c r="G81" s="22">
        <v>0.115</v>
      </c>
      <c r="H81" s="22">
        <v>0.0694</v>
      </c>
      <c r="I81" s="22">
        <v>0.0748</v>
      </c>
      <c r="J81" s="29">
        <v>0.112</v>
      </c>
      <c r="K81" s="29">
        <v>1.82</v>
      </c>
      <c r="L81" s="29">
        <v>0.161</v>
      </c>
      <c r="M81" s="18"/>
      <c r="N81" s="29">
        <v>0.425</v>
      </c>
      <c r="O81" s="29">
        <v>0.311</v>
      </c>
      <c r="P81" s="9">
        <f t="shared" si="11"/>
        <v>12</v>
      </c>
      <c r="Q81" s="11">
        <f t="shared" si="12"/>
        <v>1.3333333333333333</v>
      </c>
    </row>
    <row r="82" spans="2:17" ht="15.75">
      <c r="B82" s="23" t="s">
        <v>12</v>
      </c>
      <c r="C82" s="29">
        <v>0.0608</v>
      </c>
      <c r="D82" s="29">
        <v>0.473</v>
      </c>
      <c r="E82" s="29">
        <v>0.232</v>
      </c>
      <c r="F82" s="29">
        <v>0.433</v>
      </c>
      <c r="G82" s="15">
        <v>1.67</v>
      </c>
      <c r="H82" s="29">
        <v>0.575</v>
      </c>
      <c r="I82" s="29">
        <v>0.31</v>
      </c>
      <c r="J82" s="29">
        <v>0.166</v>
      </c>
      <c r="K82" s="29">
        <v>0.391</v>
      </c>
      <c r="L82" s="29">
        <v>0.135</v>
      </c>
      <c r="M82" s="29">
        <v>0.05</v>
      </c>
      <c r="N82" s="29">
        <v>0.0852</v>
      </c>
      <c r="O82" s="29">
        <v>0.0456</v>
      </c>
      <c r="P82" s="9">
        <f t="shared" si="11"/>
        <v>13</v>
      </c>
      <c r="Q82" s="11">
        <f t="shared" si="12"/>
        <v>1.4444444444444444</v>
      </c>
    </row>
    <row r="83" spans="2:17" ht="15.75">
      <c r="B83" s="14" t="s">
        <v>33</v>
      </c>
      <c r="C83" s="18"/>
      <c r="D83" s="18"/>
      <c r="E83" s="29">
        <v>0.247</v>
      </c>
      <c r="F83" s="18"/>
      <c r="G83" s="18"/>
      <c r="H83" s="18"/>
      <c r="I83" s="18"/>
      <c r="J83" s="18"/>
      <c r="K83" s="12"/>
      <c r="L83" s="12"/>
      <c r="M83" s="12"/>
      <c r="N83" s="12"/>
      <c r="O83" s="12"/>
      <c r="P83" s="9">
        <f t="shared" si="11"/>
        <v>1</v>
      </c>
      <c r="Q83" s="11">
        <f t="shared" si="12"/>
        <v>0.1111111111111111</v>
      </c>
    </row>
    <row r="84" spans="2:17" ht="13.5">
      <c r="B84" s="13" t="s">
        <v>24</v>
      </c>
      <c r="C84" s="98"/>
      <c r="D84" s="99"/>
      <c r="E84" s="99"/>
      <c r="F84" s="33">
        <v>0.307</v>
      </c>
      <c r="G84" s="29">
        <v>1.76</v>
      </c>
      <c r="H84" s="29">
        <v>0.531</v>
      </c>
      <c r="I84" s="29">
        <v>0.131</v>
      </c>
      <c r="J84" s="29">
        <v>0.063</v>
      </c>
      <c r="K84" s="29">
        <v>0.404</v>
      </c>
      <c r="L84" s="29">
        <v>0.0525</v>
      </c>
      <c r="M84" s="101"/>
      <c r="N84" s="29">
        <v>0.116</v>
      </c>
      <c r="O84" s="29">
        <v>0.0534</v>
      </c>
      <c r="P84" s="9">
        <f t="shared" si="11"/>
        <v>9</v>
      </c>
      <c r="Q84" s="11">
        <f t="shared" si="12"/>
        <v>1</v>
      </c>
    </row>
    <row r="85" spans="2:17" ht="15.75">
      <c r="B85" s="23" t="s">
        <v>5</v>
      </c>
      <c r="C85" s="18"/>
      <c r="D85" s="35">
        <v>0.0484</v>
      </c>
      <c r="E85" s="32"/>
      <c r="F85" s="32"/>
      <c r="G85" s="35">
        <v>0.0362</v>
      </c>
      <c r="H85" s="35">
        <v>0.0311</v>
      </c>
      <c r="I85" s="35">
        <v>0.0232</v>
      </c>
      <c r="J85" s="32"/>
      <c r="K85" s="35">
        <v>0.0301</v>
      </c>
      <c r="L85" s="32"/>
      <c r="M85" s="35">
        <v>0.0273</v>
      </c>
      <c r="N85" s="15">
        <v>0.23</v>
      </c>
      <c r="O85" s="35">
        <v>0.106</v>
      </c>
      <c r="P85" s="9">
        <f t="shared" si="11"/>
        <v>8</v>
      </c>
      <c r="Q85" s="11">
        <f t="shared" si="12"/>
        <v>0.8888888888888888</v>
      </c>
    </row>
    <row r="86" spans="2:17" ht="15.75">
      <c r="B86" s="13" t="s">
        <v>19</v>
      </c>
      <c r="C86" s="29">
        <v>0.0909</v>
      </c>
      <c r="D86" s="33">
        <v>0.101</v>
      </c>
      <c r="E86" s="33">
        <v>0.0982</v>
      </c>
      <c r="F86" s="33">
        <v>0.0663</v>
      </c>
      <c r="G86" s="33">
        <v>0.0616</v>
      </c>
      <c r="H86" s="33">
        <v>0.0418</v>
      </c>
      <c r="I86" s="33">
        <v>0.0109</v>
      </c>
      <c r="J86" s="32"/>
      <c r="K86" s="33">
        <v>0.0171</v>
      </c>
      <c r="L86" s="32"/>
      <c r="M86" s="33">
        <v>0.0242</v>
      </c>
      <c r="N86" s="35">
        <v>2.31</v>
      </c>
      <c r="O86" s="33">
        <v>0.294</v>
      </c>
      <c r="P86" s="9">
        <f t="shared" si="11"/>
        <v>11</v>
      </c>
      <c r="Q86" s="11">
        <f t="shared" si="12"/>
        <v>1.2222222222222223</v>
      </c>
    </row>
    <row r="87" spans="2:17" ht="15.75">
      <c r="B87" s="13" t="s">
        <v>22</v>
      </c>
      <c r="C87" s="29">
        <v>0.0308</v>
      </c>
      <c r="D87" s="33">
        <v>0.0726</v>
      </c>
      <c r="E87" s="33">
        <v>0.0452</v>
      </c>
      <c r="F87" s="33">
        <v>0.0127</v>
      </c>
      <c r="G87" s="33">
        <v>0.0135</v>
      </c>
      <c r="H87" s="33">
        <v>0.0157</v>
      </c>
      <c r="I87" s="33">
        <v>0.00501</v>
      </c>
      <c r="J87" s="32"/>
      <c r="K87" s="32"/>
      <c r="L87" s="32"/>
      <c r="M87" s="32"/>
      <c r="N87" s="33">
        <v>0.00618</v>
      </c>
      <c r="O87" s="33">
        <v>0.0557</v>
      </c>
      <c r="P87" s="9">
        <f t="shared" si="11"/>
        <v>9</v>
      </c>
      <c r="Q87" s="11">
        <f t="shared" si="12"/>
        <v>1</v>
      </c>
    </row>
    <row r="88" spans="2:17" ht="15.75">
      <c r="B88" s="23" t="s">
        <v>20</v>
      </c>
      <c r="C88" s="18"/>
      <c r="D88" s="33">
        <v>0.00568</v>
      </c>
      <c r="E88" s="33">
        <v>0.0363</v>
      </c>
      <c r="F88" s="33">
        <v>0.0154</v>
      </c>
      <c r="G88" s="34">
        <v>0.171</v>
      </c>
      <c r="H88" s="33">
        <v>0.123</v>
      </c>
      <c r="I88" s="33">
        <v>0.0221</v>
      </c>
      <c r="J88" s="33">
        <v>0.00611</v>
      </c>
      <c r="K88" s="33">
        <v>0.0716</v>
      </c>
      <c r="L88" s="32"/>
      <c r="M88" s="18"/>
      <c r="N88" s="33">
        <v>0.00509</v>
      </c>
      <c r="O88" s="32"/>
      <c r="P88" s="9">
        <f t="shared" si="11"/>
        <v>9</v>
      </c>
      <c r="Q88" s="11">
        <f t="shared" si="12"/>
        <v>1</v>
      </c>
    </row>
    <row r="89" spans="2:17" ht="15.75">
      <c r="B89" s="13" t="s">
        <v>35</v>
      </c>
      <c r="C89" s="29">
        <v>0.0499</v>
      </c>
      <c r="D89" s="33">
        <v>0.0643</v>
      </c>
      <c r="E89" s="33">
        <v>0.0325</v>
      </c>
      <c r="F89" s="33">
        <v>0.0455</v>
      </c>
      <c r="G89" s="32"/>
      <c r="H89" s="32"/>
      <c r="I89" s="32"/>
      <c r="J89" s="32"/>
      <c r="K89" s="32"/>
      <c r="L89" s="32"/>
      <c r="M89" s="18"/>
      <c r="N89" s="32"/>
      <c r="O89" s="32"/>
      <c r="P89" s="9">
        <f t="shared" si="11"/>
        <v>4</v>
      </c>
      <c r="Q89" s="11">
        <f t="shared" si="12"/>
        <v>0.4444444444444444</v>
      </c>
    </row>
    <row r="90" spans="2:17" ht="15.75">
      <c r="B90" s="14" t="s">
        <v>36</v>
      </c>
      <c r="C90" s="29">
        <v>0.0272</v>
      </c>
      <c r="D90" s="33">
        <v>0.051</v>
      </c>
      <c r="E90" s="33"/>
      <c r="F90" s="32"/>
      <c r="G90" s="32"/>
      <c r="H90" s="32"/>
      <c r="I90" s="32"/>
      <c r="J90" s="32"/>
      <c r="K90" s="32"/>
      <c r="L90" s="32"/>
      <c r="M90" s="18"/>
      <c r="N90" s="32"/>
      <c r="O90" s="32"/>
      <c r="P90" s="9">
        <f t="shared" si="11"/>
        <v>2</v>
      </c>
      <c r="Q90" s="11">
        <f t="shared" si="12"/>
        <v>0.2222222222222222</v>
      </c>
    </row>
    <row r="91" spans="2:17" ht="15.75">
      <c r="B91" s="13" t="s">
        <v>37</v>
      </c>
      <c r="C91" s="29">
        <v>0.102</v>
      </c>
      <c r="D91" s="33">
        <v>0.222</v>
      </c>
      <c r="E91" s="33">
        <v>0.069</v>
      </c>
      <c r="F91" s="33">
        <v>0.0511</v>
      </c>
      <c r="G91" s="33">
        <v>0.056</v>
      </c>
      <c r="H91" s="33">
        <v>0.0511</v>
      </c>
      <c r="I91" s="33">
        <v>0.0515</v>
      </c>
      <c r="J91" s="32"/>
      <c r="K91" s="32"/>
      <c r="L91" s="32"/>
      <c r="M91" s="18"/>
      <c r="N91" s="32"/>
      <c r="O91" s="32"/>
      <c r="P91" s="9">
        <f t="shared" si="11"/>
        <v>7</v>
      </c>
      <c r="Q91" s="11">
        <f t="shared" si="12"/>
        <v>0.7777777777777778</v>
      </c>
    </row>
    <row r="92" spans="2:17" ht="15.75">
      <c r="B92" s="13" t="s">
        <v>21</v>
      </c>
      <c r="C92" s="18"/>
      <c r="D92" s="33">
        <v>0.0537</v>
      </c>
      <c r="E92" s="33">
        <v>0.46</v>
      </c>
      <c r="F92" s="32"/>
      <c r="G92" s="33">
        <v>0.699</v>
      </c>
      <c r="H92" s="33">
        <v>0.218</v>
      </c>
      <c r="I92" s="33">
        <v>0.103</v>
      </c>
      <c r="J92" s="33">
        <v>0.054</v>
      </c>
      <c r="K92" s="33">
        <v>0.181</v>
      </c>
      <c r="L92" s="33">
        <v>0.0777</v>
      </c>
      <c r="M92" s="33">
        <v>0.0385</v>
      </c>
      <c r="N92" s="33">
        <v>0.0504</v>
      </c>
      <c r="O92" s="33">
        <v>0.071</v>
      </c>
      <c r="P92" s="9">
        <f t="shared" si="11"/>
        <v>11</v>
      </c>
      <c r="Q92" s="11">
        <f t="shared" si="12"/>
        <v>1.2222222222222223</v>
      </c>
    </row>
    <row r="93" spans="2:17" ht="15.75">
      <c r="B93" s="13" t="s">
        <v>38</v>
      </c>
      <c r="C93" s="29">
        <v>0.00638</v>
      </c>
      <c r="D93" s="33">
        <v>0.00728</v>
      </c>
      <c r="E93" s="33">
        <v>0.0048</v>
      </c>
      <c r="F93" s="32"/>
      <c r="G93" s="33">
        <v>0.00695</v>
      </c>
      <c r="H93" s="32"/>
      <c r="I93" s="32"/>
      <c r="J93" s="32"/>
      <c r="K93" s="32"/>
      <c r="L93" s="32"/>
      <c r="M93" s="18"/>
      <c r="N93" s="33">
        <v>0.0116</v>
      </c>
      <c r="O93" s="33">
        <v>0.00611</v>
      </c>
      <c r="P93" s="9">
        <f t="shared" si="11"/>
        <v>6</v>
      </c>
      <c r="Q93" s="11">
        <f t="shared" si="12"/>
        <v>0.6666666666666666</v>
      </c>
    </row>
    <row r="94" spans="2:17" ht="39">
      <c r="B94" s="156" t="s">
        <v>49</v>
      </c>
      <c r="C94" s="18"/>
      <c r="D94" s="33">
        <v>0.0259</v>
      </c>
      <c r="E94" s="32"/>
      <c r="F94" s="32"/>
      <c r="G94" s="32"/>
      <c r="H94" s="32"/>
      <c r="I94" s="32"/>
      <c r="J94" s="32"/>
      <c r="K94" s="32"/>
      <c r="L94" s="32"/>
      <c r="M94" s="18"/>
      <c r="N94" s="32"/>
      <c r="O94" s="32"/>
      <c r="P94" s="9">
        <f t="shared" si="11"/>
        <v>1</v>
      </c>
      <c r="Q94" s="11">
        <f t="shared" si="12"/>
        <v>0.1111111111111111</v>
      </c>
    </row>
    <row r="95" spans="2:17" ht="15.75">
      <c r="B95" s="13" t="s">
        <v>11</v>
      </c>
      <c r="C95" s="29">
        <v>0.0813</v>
      </c>
      <c r="D95" s="33">
        <v>0.0301</v>
      </c>
      <c r="E95" s="33">
        <v>0.0192</v>
      </c>
      <c r="F95" s="33">
        <v>0.014</v>
      </c>
      <c r="G95" s="33">
        <v>0.0568</v>
      </c>
      <c r="H95" s="33">
        <v>0.0312</v>
      </c>
      <c r="I95" s="33">
        <v>0.00938</v>
      </c>
      <c r="J95" s="33">
        <v>0.00596</v>
      </c>
      <c r="K95" s="33">
        <v>0.012</v>
      </c>
      <c r="L95" s="32"/>
      <c r="M95" s="18"/>
      <c r="N95" s="33">
        <v>0.0198</v>
      </c>
      <c r="O95" s="33">
        <v>0.00928</v>
      </c>
      <c r="P95" s="9">
        <f t="shared" si="11"/>
        <v>11</v>
      </c>
      <c r="Q95" s="11">
        <f t="shared" si="12"/>
        <v>1.2222222222222223</v>
      </c>
    </row>
    <row r="96" spans="2:17" ht="15.75">
      <c r="B96" s="23" t="s">
        <v>39</v>
      </c>
      <c r="C96" s="29">
        <v>0.00484</v>
      </c>
      <c r="D96" s="32"/>
      <c r="E96" s="34">
        <v>0.371</v>
      </c>
      <c r="F96" s="33">
        <v>0.041</v>
      </c>
      <c r="G96" s="33">
        <v>0.0506</v>
      </c>
      <c r="H96" s="33">
        <v>0.0221</v>
      </c>
      <c r="I96" s="33">
        <v>0.0103</v>
      </c>
      <c r="J96" s="33">
        <v>0.00455</v>
      </c>
      <c r="K96" s="33">
        <v>0.00609</v>
      </c>
      <c r="L96" s="32"/>
      <c r="M96" s="18"/>
      <c r="N96" s="32"/>
      <c r="O96" s="32"/>
      <c r="P96" s="9">
        <f t="shared" si="11"/>
        <v>8</v>
      </c>
      <c r="Q96" s="11">
        <f t="shared" si="12"/>
        <v>0.8888888888888888</v>
      </c>
    </row>
    <row r="97" spans="2:17" ht="15.75">
      <c r="B97" s="14" t="s">
        <v>42</v>
      </c>
      <c r="C97" s="33">
        <v>0.0298</v>
      </c>
      <c r="D97" s="33">
        <v>0.0371</v>
      </c>
      <c r="E97" s="114">
        <v>0.0239</v>
      </c>
      <c r="F97" s="32"/>
      <c r="G97" s="32"/>
      <c r="H97" s="32"/>
      <c r="I97" s="32"/>
      <c r="J97" s="32"/>
      <c r="K97" s="32"/>
      <c r="L97" s="32"/>
      <c r="M97" s="18"/>
      <c r="N97" s="32"/>
      <c r="O97" s="32"/>
      <c r="P97" s="9">
        <f t="shared" si="11"/>
        <v>3</v>
      </c>
      <c r="Q97" s="11">
        <f t="shared" si="12"/>
        <v>0.3333333333333333</v>
      </c>
    </row>
    <row r="98" spans="2:17" ht="15.75">
      <c r="B98" s="154" t="s">
        <v>3</v>
      </c>
      <c r="C98" s="10">
        <f>COUNT(C74:C97)</f>
        <v>15</v>
      </c>
      <c r="D98" s="10">
        <f aca="true" t="shared" si="13" ref="D98:O98">COUNT(D74:D97)</f>
        <v>21</v>
      </c>
      <c r="E98" s="10">
        <f t="shared" si="13"/>
        <v>19</v>
      </c>
      <c r="F98" s="10">
        <f t="shared" si="13"/>
        <v>16</v>
      </c>
      <c r="G98" s="10">
        <f t="shared" si="13"/>
        <v>17</v>
      </c>
      <c r="H98" s="10">
        <f t="shared" si="13"/>
        <v>17</v>
      </c>
      <c r="I98" s="10">
        <f t="shared" si="13"/>
        <v>15</v>
      </c>
      <c r="J98" s="10">
        <f t="shared" si="13"/>
        <v>12</v>
      </c>
      <c r="K98" s="10">
        <f t="shared" si="13"/>
        <v>14</v>
      </c>
      <c r="L98" s="10">
        <f t="shared" si="13"/>
        <v>8</v>
      </c>
      <c r="M98" s="10">
        <f t="shared" si="13"/>
        <v>5</v>
      </c>
      <c r="N98" s="10">
        <f t="shared" si="13"/>
        <v>12</v>
      </c>
      <c r="O98" s="10">
        <f t="shared" si="13"/>
        <v>12</v>
      </c>
      <c r="P98" s="10">
        <f>SUM(P74:P97)</f>
        <v>183</v>
      </c>
      <c r="Q98" s="11"/>
    </row>
    <row r="99" spans="2:17" ht="15.75">
      <c r="B99" s="15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7"/>
    </row>
    <row r="100" spans="6:16" ht="15.75">
      <c r="F100" s="60"/>
      <c r="G100" s="58"/>
      <c r="H100" s="58" t="s">
        <v>43</v>
      </c>
      <c r="I100" s="58"/>
      <c r="J100" s="78"/>
      <c r="N100" s="60"/>
      <c r="O100" s="58" t="s">
        <v>64</v>
      </c>
      <c r="P100" s="61"/>
    </row>
    <row r="101" spans="2:17" s="137" customFormat="1" ht="42">
      <c r="B101" s="131" t="s">
        <v>50</v>
      </c>
      <c r="C101" s="138"/>
      <c r="D101" s="139"/>
      <c r="E101" s="134"/>
      <c r="F101" s="140" t="s">
        <v>0</v>
      </c>
      <c r="G101" s="141" t="s">
        <v>6</v>
      </c>
      <c r="H101" s="142" t="s">
        <v>7</v>
      </c>
      <c r="I101" s="143" t="s">
        <v>1</v>
      </c>
      <c r="J101" s="144" t="s">
        <v>2</v>
      </c>
      <c r="K101" s="145" t="s">
        <v>45</v>
      </c>
      <c r="L101" s="146"/>
      <c r="M101" s="127"/>
      <c r="N101" s="147" t="s">
        <v>8</v>
      </c>
      <c r="O101" s="129" t="s">
        <v>9</v>
      </c>
      <c r="P101" s="148" t="s">
        <v>10</v>
      </c>
      <c r="Q101" s="136"/>
    </row>
    <row r="102" spans="2:17" ht="26">
      <c r="B102" s="158" t="s">
        <v>61</v>
      </c>
      <c r="C102" s="3">
        <v>43936</v>
      </c>
      <c r="D102" s="3">
        <v>43971</v>
      </c>
      <c r="E102" s="3">
        <v>43999</v>
      </c>
      <c r="F102" s="3">
        <v>44026</v>
      </c>
      <c r="G102" s="3">
        <v>44033</v>
      </c>
      <c r="H102" s="3">
        <v>44047</v>
      </c>
      <c r="I102" s="3">
        <v>44109</v>
      </c>
      <c r="J102" s="3"/>
      <c r="K102" s="3"/>
      <c r="L102" s="3"/>
      <c r="M102" s="3"/>
      <c r="N102" s="3"/>
      <c r="O102" s="3"/>
      <c r="P102" s="4" t="s">
        <v>13</v>
      </c>
      <c r="Q102" s="5" t="s">
        <v>4</v>
      </c>
    </row>
    <row r="103" spans="2:17" ht="39">
      <c r="B103" s="156" t="s">
        <v>47</v>
      </c>
      <c r="C103" s="27">
        <v>0.0168</v>
      </c>
      <c r="D103" s="27"/>
      <c r="E103" s="27"/>
      <c r="F103" s="27"/>
      <c r="G103" s="27"/>
      <c r="H103" s="27"/>
      <c r="I103" s="27"/>
      <c r="J103" s="18"/>
      <c r="K103" s="18"/>
      <c r="L103" s="18"/>
      <c r="M103" s="18"/>
      <c r="N103" s="18"/>
      <c r="O103" s="18"/>
      <c r="P103" s="9">
        <f>COUNT(C103:O103)</f>
        <v>1</v>
      </c>
      <c r="Q103" s="11">
        <f aca="true" t="shared" si="14" ref="Q103">(P103/9)</f>
        <v>0.1111111111111111</v>
      </c>
    </row>
    <row r="104" spans="2:17" ht="15.75">
      <c r="B104" s="13" t="s">
        <v>18</v>
      </c>
      <c r="C104" s="27">
        <v>0.0403</v>
      </c>
      <c r="D104" s="27">
        <v>0.078</v>
      </c>
      <c r="E104" s="27">
        <v>0.0952</v>
      </c>
      <c r="F104" s="27"/>
      <c r="G104" s="27">
        <v>0.0865</v>
      </c>
      <c r="H104" s="27"/>
      <c r="I104" s="27"/>
      <c r="J104" s="18"/>
      <c r="K104" s="18"/>
      <c r="L104" s="18"/>
      <c r="M104" s="18"/>
      <c r="N104" s="18"/>
      <c r="O104" s="18"/>
      <c r="P104" s="9">
        <f>COUNT(C104:O104)</f>
        <v>4</v>
      </c>
      <c r="Q104" s="11">
        <f>(P104/9)</f>
        <v>0.4444444444444444</v>
      </c>
    </row>
    <row r="105" spans="2:17" ht="15.75">
      <c r="B105" s="13" t="s">
        <v>27</v>
      </c>
      <c r="C105" s="29"/>
      <c r="D105" s="29"/>
      <c r="E105" s="29">
        <v>0.229</v>
      </c>
      <c r="F105" s="18"/>
      <c r="G105" s="29">
        <v>0.226</v>
      </c>
      <c r="H105" s="29"/>
      <c r="I105" s="18"/>
      <c r="J105" s="18"/>
      <c r="K105" s="18"/>
      <c r="L105" s="18"/>
      <c r="M105" s="18"/>
      <c r="N105" s="18"/>
      <c r="O105" s="18"/>
      <c r="P105" s="9">
        <f>COUNT(C105:O105)</f>
        <v>2</v>
      </c>
      <c r="Q105" s="11">
        <f aca="true" t="shared" si="15" ref="Q105:Q123">(P105/9)</f>
        <v>0.2222222222222222</v>
      </c>
    </row>
    <row r="106" spans="2:17" ht="15.75">
      <c r="B106" s="159" t="s">
        <v>23</v>
      </c>
      <c r="C106" s="29">
        <v>0.00675</v>
      </c>
      <c r="D106" s="29">
        <v>0.00536</v>
      </c>
      <c r="E106" s="29">
        <v>0.00534</v>
      </c>
      <c r="F106" s="29">
        <v>0.00491</v>
      </c>
      <c r="G106" s="29"/>
      <c r="H106" s="29"/>
      <c r="I106" s="29"/>
      <c r="J106" s="18"/>
      <c r="K106" s="18"/>
      <c r="L106" s="18"/>
      <c r="M106" s="18"/>
      <c r="N106" s="18"/>
      <c r="O106" s="18"/>
      <c r="P106" s="9">
        <f>COUNT(C106:O106)</f>
        <v>4</v>
      </c>
      <c r="Q106" s="11">
        <f t="shared" si="15"/>
        <v>0.4444444444444444</v>
      </c>
    </row>
    <row r="107" spans="2:17" ht="15.75">
      <c r="B107" s="13" t="s">
        <v>28</v>
      </c>
      <c r="C107" s="29">
        <v>0.0243</v>
      </c>
      <c r="D107" s="29">
        <v>0.0816</v>
      </c>
      <c r="E107" s="29">
        <v>0.745</v>
      </c>
      <c r="F107" s="29">
        <v>0.261</v>
      </c>
      <c r="G107" s="29">
        <v>0.157</v>
      </c>
      <c r="H107" s="29">
        <v>0.187</v>
      </c>
      <c r="I107" s="29">
        <v>0.0584</v>
      </c>
      <c r="J107" s="18"/>
      <c r="K107" s="18"/>
      <c r="L107" s="18"/>
      <c r="M107" s="18"/>
      <c r="N107" s="18"/>
      <c r="O107" s="18"/>
      <c r="P107" s="9">
        <f>COUNT(C107:O107)</f>
        <v>7</v>
      </c>
      <c r="Q107" s="11">
        <f t="shared" si="15"/>
        <v>0.7777777777777778</v>
      </c>
    </row>
    <row r="108" spans="2:17" ht="15.75">
      <c r="B108" s="13" t="s">
        <v>14</v>
      </c>
      <c r="C108" s="29"/>
      <c r="D108" s="29">
        <v>0.0539</v>
      </c>
      <c r="E108" s="29">
        <v>0.00689</v>
      </c>
      <c r="F108" s="29"/>
      <c r="G108" s="29"/>
      <c r="H108" s="29"/>
      <c r="I108" s="29"/>
      <c r="J108" s="18"/>
      <c r="K108" s="18"/>
      <c r="L108" s="18"/>
      <c r="M108" s="18"/>
      <c r="N108" s="18"/>
      <c r="O108" s="18"/>
      <c r="P108" s="9"/>
      <c r="Q108" s="11"/>
    </row>
    <row r="109" spans="2:17" ht="15.75">
      <c r="B109" s="13" t="s">
        <v>26</v>
      </c>
      <c r="C109" s="30">
        <v>0.0165</v>
      </c>
      <c r="D109" s="27">
        <v>0.0268</v>
      </c>
      <c r="E109" s="27">
        <v>0.0223</v>
      </c>
      <c r="F109" s="27">
        <v>0.00552</v>
      </c>
      <c r="G109" s="30">
        <v>0.00592</v>
      </c>
      <c r="H109" s="30">
        <v>0.0141</v>
      </c>
      <c r="I109" s="30">
        <v>0.0157</v>
      </c>
      <c r="J109" s="12"/>
      <c r="K109" s="12"/>
      <c r="L109" s="12"/>
      <c r="M109" s="12"/>
      <c r="N109" s="12"/>
      <c r="O109" s="12"/>
      <c r="P109" s="9">
        <f>COUNT(C109:O109)</f>
        <v>7</v>
      </c>
      <c r="Q109" s="11">
        <f t="shared" si="15"/>
        <v>0.7777777777777778</v>
      </c>
    </row>
    <row r="110" spans="2:17" ht="15.75">
      <c r="B110" s="160" t="s">
        <v>32</v>
      </c>
      <c r="C110" s="22">
        <v>0.104</v>
      </c>
      <c r="D110" s="22">
        <v>0.62</v>
      </c>
      <c r="E110" s="22">
        <v>0.217</v>
      </c>
      <c r="F110" s="22">
        <v>0.168</v>
      </c>
      <c r="G110" s="22">
        <v>0.236</v>
      </c>
      <c r="H110" s="22">
        <v>0.22</v>
      </c>
      <c r="I110" s="29">
        <v>4.36</v>
      </c>
      <c r="J110" s="18"/>
      <c r="K110" s="18"/>
      <c r="L110" s="18"/>
      <c r="M110" s="18"/>
      <c r="N110" s="12"/>
      <c r="O110" s="12"/>
      <c r="P110" s="9">
        <f>COUNT(C110:O110)</f>
        <v>7</v>
      </c>
      <c r="Q110" s="11">
        <f t="shared" si="15"/>
        <v>0.7777777777777778</v>
      </c>
    </row>
    <row r="111" spans="2:17" ht="15.75">
      <c r="B111" s="23" t="s">
        <v>12</v>
      </c>
      <c r="C111" s="29">
        <v>0.291</v>
      </c>
      <c r="D111" s="29">
        <v>0.698</v>
      </c>
      <c r="E111" s="29">
        <v>0.343</v>
      </c>
      <c r="F111" s="15">
        <v>0.264</v>
      </c>
      <c r="G111" s="29">
        <v>0.165</v>
      </c>
      <c r="H111" s="29">
        <v>0.325</v>
      </c>
      <c r="I111" s="29">
        <v>0.892</v>
      </c>
      <c r="J111" s="18"/>
      <c r="K111" s="18"/>
      <c r="L111" s="18"/>
      <c r="M111" s="18"/>
      <c r="N111" s="18"/>
      <c r="O111" s="18"/>
      <c r="P111" s="9">
        <f>COUNT(C111:O111)</f>
        <v>7</v>
      </c>
      <c r="Q111" s="11">
        <f t="shared" si="15"/>
        <v>0.7777777777777778</v>
      </c>
    </row>
    <row r="112" spans="2:17" ht="13.5">
      <c r="B112" s="13" t="s">
        <v>24</v>
      </c>
      <c r="C112" s="99"/>
      <c r="D112" s="33">
        <v>0.128</v>
      </c>
      <c r="E112" s="33">
        <v>0.0727</v>
      </c>
      <c r="F112" s="29"/>
      <c r="G112" s="29"/>
      <c r="H112" s="29"/>
      <c r="I112" s="29"/>
      <c r="J112" s="18"/>
      <c r="K112" s="101"/>
      <c r="L112" s="101"/>
      <c r="M112" s="101"/>
      <c r="N112" s="101"/>
      <c r="O112" s="101"/>
      <c r="P112" s="9">
        <f>COUNT(C112:O112)</f>
        <v>2</v>
      </c>
      <c r="Q112" s="11">
        <f t="shared" si="15"/>
        <v>0.2222222222222222</v>
      </c>
    </row>
    <row r="113" spans="2:17" ht="15.75">
      <c r="B113" s="23" t="s">
        <v>5</v>
      </c>
      <c r="C113" s="35"/>
      <c r="D113" s="15">
        <v>0.25</v>
      </c>
      <c r="E113" s="15">
        <v>0.242</v>
      </c>
      <c r="F113" s="35">
        <v>0.114</v>
      </c>
      <c r="G113" s="35">
        <v>0.0734</v>
      </c>
      <c r="H113" s="35">
        <v>0.18</v>
      </c>
      <c r="I113" s="15">
        <v>0.332</v>
      </c>
      <c r="J113" s="32"/>
      <c r="K113" s="32"/>
      <c r="L113" s="32"/>
      <c r="M113" s="32"/>
      <c r="N113" s="32"/>
      <c r="O113" s="32"/>
      <c r="P113" s="9">
        <f>COUNT(C113:O113)</f>
        <v>6</v>
      </c>
      <c r="Q113" s="11">
        <f t="shared" si="15"/>
        <v>0.6666666666666666</v>
      </c>
    </row>
    <row r="114" spans="2:17" ht="15.75">
      <c r="B114" s="14" t="s">
        <v>62</v>
      </c>
      <c r="C114" s="35"/>
      <c r="D114" s="15"/>
      <c r="E114" s="15"/>
      <c r="F114" s="35"/>
      <c r="G114" s="35"/>
      <c r="H114" s="35"/>
      <c r="I114" s="29">
        <v>0.0301</v>
      </c>
      <c r="J114" s="32"/>
      <c r="K114" s="32"/>
      <c r="L114" s="32"/>
      <c r="M114" s="32"/>
      <c r="N114" s="32"/>
      <c r="O114" s="32"/>
      <c r="P114" s="9"/>
      <c r="Q114" s="11"/>
    </row>
    <row r="115" spans="2:17" ht="15.75">
      <c r="B115" s="13" t="s">
        <v>19</v>
      </c>
      <c r="C115" s="33">
        <v>0.0477</v>
      </c>
      <c r="D115" s="33">
        <v>0.0327</v>
      </c>
      <c r="E115" s="33">
        <v>0.0407</v>
      </c>
      <c r="F115" s="33">
        <v>0.0119</v>
      </c>
      <c r="G115" s="33"/>
      <c r="H115" s="35"/>
      <c r="I115" s="35">
        <v>3.18</v>
      </c>
      <c r="J115" s="32"/>
      <c r="K115" s="32"/>
      <c r="L115" s="32"/>
      <c r="M115" s="32"/>
      <c r="N115" s="32"/>
      <c r="O115" s="32"/>
      <c r="P115" s="9">
        <f aca="true" t="shared" si="16" ref="P115:P123">COUNT(C115:O115)</f>
        <v>5</v>
      </c>
      <c r="Q115" s="11">
        <f t="shared" si="15"/>
        <v>0.5555555555555556</v>
      </c>
    </row>
    <row r="116" spans="2:17" ht="15.75">
      <c r="B116" s="13" t="s">
        <v>22</v>
      </c>
      <c r="C116" s="33">
        <v>0.00978</v>
      </c>
      <c r="D116" s="33">
        <v>0.0102</v>
      </c>
      <c r="E116" s="33">
        <v>0.00578</v>
      </c>
      <c r="F116" s="33">
        <v>0.0048</v>
      </c>
      <c r="G116" s="33"/>
      <c r="H116" s="33"/>
      <c r="I116" s="33">
        <v>0.00975</v>
      </c>
      <c r="J116" s="32"/>
      <c r="K116" s="32"/>
      <c r="L116" s="32"/>
      <c r="M116" s="32"/>
      <c r="N116" s="32"/>
      <c r="O116" s="32"/>
      <c r="P116" s="9">
        <f t="shared" si="16"/>
        <v>5</v>
      </c>
      <c r="Q116" s="11">
        <f t="shared" si="15"/>
        <v>0.5555555555555556</v>
      </c>
    </row>
    <row r="117" spans="2:17" ht="15.75">
      <c r="B117" s="23" t="s">
        <v>20</v>
      </c>
      <c r="C117" s="33"/>
      <c r="D117" s="113"/>
      <c r="E117" s="33">
        <v>0.0859</v>
      </c>
      <c r="F117" s="33">
        <v>0.0376</v>
      </c>
      <c r="G117" s="33">
        <v>0.014</v>
      </c>
      <c r="H117" s="33">
        <v>0.0199</v>
      </c>
      <c r="I117" s="33">
        <v>0.00902</v>
      </c>
      <c r="J117" s="32"/>
      <c r="K117" s="32"/>
      <c r="L117" s="32"/>
      <c r="M117" s="18"/>
      <c r="N117" s="32"/>
      <c r="O117" s="32"/>
      <c r="P117" s="9">
        <f t="shared" si="16"/>
        <v>5</v>
      </c>
      <c r="Q117" s="11">
        <f t="shared" si="15"/>
        <v>0.5555555555555556</v>
      </c>
    </row>
    <row r="118" spans="2:17" ht="15.75">
      <c r="B118" s="13" t="s">
        <v>35</v>
      </c>
      <c r="C118" s="33">
        <v>0.0576</v>
      </c>
      <c r="D118" s="33"/>
      <c r="E118" s="33"/>
      <c r="F118" s="32"/>
      <c r="G118" s="32"/>
      <c r="H118" s="32"/>
      <c r="I118" s="32"/>
      <c r="J118" s="32"/>
      <c r="K118" s="32"/>
      <c r="L118" s="32"/>
      <c r="M118" s="18"/>
      <c r="N118" s="32"/>
      <c r="O118" s="32"/>
      <c r="P118" s="9">
        <f t="shared" si="16"/>
        <v>1</v>
      </c>
      <c r="Q118" s="11">
        <f t="shared" si="15"/>
        <v>0.1111111111111111</v>
      </c>
    </row>
    <row r="119" spans="2:17" ht="15.75">
      <c r="B119" s="13" t="s">
        <v>37</v>
      </c>
      <c r="C119" s="33">
        <v>0.0715</v>
      </c>
      <c r="D119" s="33">
        <v>0.0483</v>
      </c>
      <c r="E119" s="33">
        <v>0.0526</v>
      </c>
      <c r="F119" s="33"/>
      <c r="G119" s="33"/>
      <c r="H119" s="33"/>
      <c r="I119" s="32"/>
      <c r="J119" s="32"/>
      <c r="K119" s="32"/>
      <c r="L119" s="32"/>
      <c r="M119" s="18"/>
      <c r="N119" s="32"/>
      <c r="O119" s="32"/>
      <c r="P119" s="9">
        <f t="shared" si="16"/>
        <v>3</v>
      </c>
      <c r="Q119" s="11">
        <f t="shared" si="15"/>
        <v>0.3333333333333333</v>
      </c>
    </row>
    <row r="120" spans="2:17" ht="15.75">
      <c r="B120" s="13" t="s">
        <v>21</v>
      </c>
      <c r="C120" s="33">
        <v>0.0227</v>
      </c>
      <c r="D120" s="33">
        <v>0.131</v>
      </c>
      <c r="E120" s="32">
        <v>0.444</v>
      </c>
      <c r="F120" s="33">
        <v>0.184</v>
      </c>
      <c r="G120" s="33">
        <v>0.119</v>
      </c>
      <c r="H120" s="33">
        <v>0.206</v>
      </c>
      <c r="I120" s="33">
        <v>0.0616</v>
      </c>
      <c r="J120" s="32"/>
      <c r="K120" s="32"/>
      <c r="L120" s="32"/>
      <c r="M120" s="18"/>
      <c r="N120" s="32"/>
      <c r="O120" s="32"/>
      <c r="P120" s="9">
        <f t="shared" si="16"/>
        <v>7</v>
      </c>
      <c r="Q120" s="11">
        <f t="shared" si="15"/>
        <v>0.7777777777777778</v>
      </c>
    </row>
    <row r="121" spans="2:17" ht="15.75">
      <c r="B121" s="13" t="s">
        <v>38</v>
      </c>
      <c r="C121" s="33">
        <v>0.00551</v>
      </c>
      <c r="D121" s="33"/>
      <c r="E121" s="32"/>
      <c r="F121" s="33"/>
      <c r="G121" s="32"/>
      <c r="H121" s="32"/>
      <c r="I121" s="33">
        <v>0.0052</v>
      </c>
      <c r="J121" s="32"/>
      <c r="K121" s="32"/>
      <c r="L121" s="32"/>
      <c r="M121" s="18"/>
      <c r="N121" s="32"/>
      <c r="O121" s="32"/>
      <c r="P121" s="9">
        <f t="shared" si="16"/>
        <v>2</v>
      </c>
      <c r="Q121" s="11">
        <f t="shared" si="15"/>
        <v>0.2222222222222222</v>
      </c>
    </row>
    <row r="122" spans="2:17" ht="39">
      <c r="B122" s="156" t="s">
        <v>49</v>
      </c>
      <c r="C122" s="33"/>
      <c r="D122" s="32"/>
      <c r="E122" s="32"/>
      <c r="F122" s="32"/>
      <c r="G122" s="32"/>
      <c r="H122" s="32"/>
      <c r="I122" s="33">
        <v>0.0607</v>
      </c>
      <c r="J122" s="32"/>
      <c r="K122" s="32"/>
      <c r="L122" s="32"/>
      <c r="M122" s="18"/>
      <c r="N122" s="32"/>
      <c r="O122" s="32"/>
      <c r="P122" s="9">
        <f t="shared" si="16"/>
        <v>1</v>
      </c>
      <c r="Q122" s="11">
        <f t="shared" si="15"/>
        <v>0.1111111111111111</v>
      </c>
    </row>
    <row r="123" spans="2:17" ht="15.75">
      <c r="B123" s="13" t="s">
        <v>11</v>
      </c>
      <c r="C123" s="33">
        <v>0.0585</v>
      </c>
      <c r="D123" s="33">
        <v>0.0479</v>
      </c>
      <c r="E123" s="33">
        <v>0.0255</v>
      </c>
      <c r="F123" s="33">
        <v>0.00797</v>
      </c>
      <c r="G123" s="33">
        <v>0.00575</v>
      </c>
      <c r="H123" s="33">
        <v>0.0126</v>
      </c>
      <c r="I123" s="33">
        <v>0.12</v>
      </c>
      <c r="J123" s="32"/>
      <c r="K123" s="32"/>
      <c r="L123" s="32"/>
      <c r="M123" s="18"/>
      <c r="N123" s="32"/>
      <c r="O123" s="32"/>
      <c r="P123" s="9">
        <f t="shared" si="16"/>
        <v>7</v>
      </c>
      <c r="Q123" s="11">
        <f t="shared" si="15"/>
        <v>0.7777777777777778</v>
      </c>
    </row>
    <row r="124" spans="2:17" ht="15.75">
      <c r="B124" s="154" t="s">
        <v>3</v>
      </c>
      <c r="C124" s="10">
        <f aca="true" t="shared" si="17" ref="C124:K124">COUNT(C103:C123)</f>
        <v>14</v>
      </c>
      <c r="D124" s="10">
        <f t="shared" si="17"/>
        <v>14</v>
      </c>
      <c r="E124" s="10">
        <f t="shared" si="17"/>
        <v>16</v>
      </c>
      <c r="F124" s="10">
        <f t="shared" si="17"/>
        <v>11</v>
      </c>
      <c r="G124" s="10">
        <f t="shared" si="17"/>
        <v>10</v>
      </c>
      <c r="H124" s="10">
        <f t="shared" si="17"/>
        <v>8</v>
      </c>
      <c r="I124" s="10">
        <f t="shared" si="17"/>
        <v>13</v>
      </c>
      <c r="J124" s="10">
        <f t="shared" si="17"/>
        <v>0</v>
      </c>
      <c r="K124" s="10">
        <f t="shared" si="17"/>
        <v>0</v>
      </c>
      <c r="L124" s="10"/>
      <c r="M124" s="10">
        <f>COUNT(M103:M123)</f>
        <v>0</v>
      </c>
      <c r="N124" s="10">
        <f>COUNT(N103:N123)</f>
        <v>0</v>
      </c>
      <c r="O124" s="10">
        <f>COUNT(O103:O123)</f>
        <v>0</v>
      </c>
      <c r="P124" s="10">
        <f>SUM(P103:P123)</f>
        <v>83</v>
      </c>
      <c r="Q124" s="11"/>
    </row>
    <row r="125" spans="2:17" ht="15.75">
      <c r="B125" s="157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7"/>
    </row>
    <row r="126" spans="6:16" ht="15.75">
      <c r="F126" s="60"/>
      <c r="G126" s="58"/>
      <c r="H126" s="58" t="s">
        <v>43</v>
      </c>
      <c r="I126" s="58"/>
      <c r="J126" s="78"/>
      <c r="N126" s="60"/>
      <c r="O126" s="58" t="s">
        <v>64</v>
      </c>
      <c r="P126" s="61"/>
    </row>
    <row r="127" spans="2:17" s="137" customFormat="1" ht="42">
      <c r="B127" s="131" t="s">
        <v>50</v>
      </c>
      <c r="C127" s="132"/>
      <c r="D127" s="133"/>
      <c r="E127" s="134"/>
      <c r="F127" s="121" t="s">
        <v>0</v>
      </c>
      <c r="G127" s="122" t="s">
        <v>6</v>
      </c>
      <c r="H127" s="123" t="s">
        <v>7</v>
      </c>
      <c r="I127" s="135" t="s">
        <v>1</v>
      </c>
      <c r="J127" s="120" t="s">
        <v>2</v>
      </c>
      <c r="K127" s="145" t="s">
        <v>45</v>
      </c>
      <c r="L127" s="146"/>
      <c r="M127" s="127"/>
      <c r="N127" s="128" t="s">
        <v>8</v>
      </c>
      <c r="O127" s="129" t="s">
        <v>9</v>
      </c>
      <c r="P127" s="130" t="s">
        <v>10</v>
      </c>
      <c r="Q127" s="149"/>
    </row>
    <row r="128" spans="2:17" ht="15.75">
      <c r="B128" s="63"/>
      <c r="C128" s="64"/>
      <c r="D128" s="65"/>
      <c r="E128" s="66"/>
      <c r="F128" s="63"/>
      <c r="G128" s="67"/>
      <c r="H128" s="68"/>
      <c r="I128" s="69"/>
      <c r="J128" s="70"/>
      <c r="K128" s="75"/>
      <c r="L128" s="86"/>
      <c r="M128" s="73"/>
      <c r="N128" s="68"/>
      <c r="O128" s="68"/>
      <c r="P128" s="68"/>
      <c r="Q128" s="68"/>
    </row>
    <row r="129" spans="2:17" ht="43.5">
      <c r="B129" s="161" t="s">
        <v>63</v>
      </c>
      <c r="C129" s="3">
        <v>43550</v>
      </c>
      <c r="D129" s="3">
        <v>43563</v>
      </c>
      <c r="E129" s="3">
        <v>43577</v>
      </c>
      <c r="F129" s="3">
        <v>43591</v>
      </c>
      <c r="G129" s="3">
        <v>43605</v>
      </c>
      <c r="H129" s="3">
        <v>43620</v>
      </c>
      <c r="I129" s="3">
        <v>43634</v>
      </c>
      <c r="J129" s="3">
        <v>43654</v>
      </c>
      <c r="K129" s="3">
        <v>43662</v>
      </c>
      <c r="L129" s="3">
        <v>43676</v>
      </c>
      <c r="M129" s="3">
        <v>43717</v>
      </c>
      <c r="N129" s="3">
        <v>43745</v>
      </c>
      <c r="O129" s="3">
        <v>43766</v>
      </c>
      <c r="P129" s="4" t="s">
        <v>13</v>
      </c>
      <c r="Q129" s="5" t="s">
        <v>4</v>
      </c>
    </row>
    <row r="130" spans="2:17" ht="39">
      <c r="B130" s="152" t="s">
        <v>47</v>
      </c>
      <c r="C130" s="27">
        <v>0.0642</v>
      </c>
      <c r="D130" s="27">
        <v>0.054</v>
      </c>
      <c r="E130" s="27">
        <v>0.0807</v>
      </c>
      <c r="F130" s="27">
        <v>0.0556</v>
      </c>
      <c r="G130" s="27">
        <v>0.0257</v>
      </c>
      <c r="H130" s="27">
        <v>0.0284</v>
      </c>
      <c r="I130" s="27">
        <v>0.00435</v>
      </c>
      <c r="J130" s="88"/>
      <c r="K130" s="88"/>
      <c r="L130" s="88"/>
      <c r="M130" s="88"/>
      <c r="N130" s="88"/>
      <c r="O130" s="88"/>
      <c r="P130" s="9">
        <f aca="true" t="shared" si="18" ref="P130:P150">COUNT(C130:O130)</f>
        <v>7</v>
      </c>
      <c r="Q130" s="11">
        <f>(P130/13)</f>
        <v>0.5384615384615384</v>
      </c>
    </row>
    <row r="131" spans="2:17" ht="15.75">
      <c r="B131" s="14" t="s">
        <v>17</v>
      </c>
      <c r="C131" s="16"/>
      <c r="D131" s="17"/>
      <c r="E131" s="16"/>
      <c r="F131" s="16"/>
      <c r="G131" s="95">
        <v>0.4</v>
      </c>
      <c r="H131" s="88"/>
      <c r="I131" s="21"/>
      <c r="J131" s="21"/>
      <c r="K131" s="17"/>
      <c r="L131" s="95">
        <v>0.8</v>
      </c>
      <c r="M131" s="17"/>
      <c r="N131" s="17"/>
      <c r="O131" s="115">
        <v>0.1</v>
      </c>
      <c r="P131" s="9">
        <f t="shared" si="18"/>
        <v>3</v>
      </c>
      <c r="Q131" s="11">
        <f aca="true" t="shared" si="19" ref="Q131:Q150">(P131/13)</f>
        <v>0.23076923076923078</v>
      </c>
    </row>
    <row r="132" spans="2:17" ht="15.75">
      <c r="B132" s="13" t="s">
        <v>18</v>
      </c>
      <c r="C132" s="27">
        <v>0.0321</v>
      </c>
      <c r="D132" s="27">
        <v>0.0433</v>
      </c>
      <c r="E132" s="27">
        <v>0.0392</v>
      </c>
      <c r="F132" s="27">
        <v>0.0304</v>
      </c>
      <c r="G132" s="27">
        <v>0.0294</v>
      </c>
      <c r="H132" s="27">
        <v>0.0462</v>
      </c>
      <c r="I132" s="27">
        <v>0.0692</v>
      </c>
      <c r="J132" s="27">
        <v>0.0323</v>
      </c>
      <c r="K132" s="27">
        <v>0.0312</v>
      </c>
      <c r="L132" s="18"/>
      <c r="M132" s="18"/>
      <c r="N132" s="27">
        <v>0.0482</v>
      </c>
      <c r="O132" s="18"/>
      <c r="P132" s="9">
        <f t="shared" si="18"/>
        <v>10</v>
      </c>
      <c r="Q132" s="11">
        <f t="shared" si="19"/>
        <v>0.7692307692307693</v>
      </c>
    </row>
    <row r="133" spans="2:17" ht="26">
      <c r="B133" s="152" t="s">
        <v>15</v>
      </c>
      <c r="C133" s="28">
        <v>0.199</v>
      </c>
      <c r="D133" s="29">
        <v>0.713</v>
      </c>
      <c r="E133" s="94">
        <v>1.52</v>
      </c>
      <c r="F133" s="28">
        <v>0.376</v>
      </c>
      <c r="G133" s="28">
        <v>0.795</v>
      </c>
      <c r="H133" s="28">
        <v>0.637</v>
      </c>
      <c r="I133" s="28">
        <v>0.317</v>
      </c>
      <c r="J133" s="28">
        <v>0.311</v>
      </c>
      <c r="K133" s="28">
        <v>0.246</v>
      </c>
      <c r="L133" s="28">
        <v>0.328</v>
      </c>
      <c r="M133" s="28">
        <v>0.503</v>
      </c>
      <c r="N133" s="28">
        <v>0.162</v>
      </c>
      <c r="O133" s="28">
        <v>0.701</v>
      </c>
      <c r="P133" s="9">
        <f t="shared" si="18"/>
        <v>13</v>
      </c>
      <c r="Q133" s="11">
        <f t="shared" si="19"/>
        <v>1</v>
      </c>
    </row>
    <row r="134" spans="2:17" ht="15.75">
      <c r="B134" s="13" t="s">
        <v>23</v>
      </c>
      <c r="C134" s="29">
        <v>0.016</v>
      </c>
      <c r="D134" s="29">
        <v>0.0212</v>
      </c>
      <c r="E134" s="29">
        <v>0.0185</v>
      </c>
      <c r="F134" s="29">
        <v>0.0133</v>
      </c>
      <c r="G134" s="29">
        <v>0.0152</v>
      </c>
      <c r="H134" s="29">
        <v>0.0135</v>
      </c>
      <c r="I134" s="18"/>
      <c r="J134" s="18"/>
      <c r="K134" s="18"/>
      <c r="L134" s="18"/>
      <c r="M134" s="18"/>
      <c r="N134" s="18"/>
      <c r="O134" s="18"/>
      <c r="P134" s="9">
        <f t="shared" si="18"/>
        <v>6</v>
      </c>
      <c r="Q134" s="11">
        <f t="shared" si="19"/>
        <v>0.46153846153846156</v>
      </c>
    </row>
    <row r="135" spans="2:17" ht="15.75">
      <c r="B135" s="14" t="s">
        <v>28</v>
      </c>
      <c r="C135" s="12"/>
      <c r="D135" s="22">
        <v>0.0545</v>
      </c>
      <c r="E135" s="20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9">
        <f t="shared" si="18"/>
        <v>1</v>
      </c>
      <c r="Q135" s="11">
        <f t="shared" si="19"/>
        <v>0.07692307692307693</v>
      </c>
    </row>
    <row r="136" spans="2:17" ht="15.75">
      <c r="B136" s="13" t="s">
        <v>26</v>
      </c>
      <c r="C136" s="30">
        <v>0.00733</v>
      </c>
      <c r="D136" s="30">
        <v>0.0129</v>
      </c>
      <c r="E136" s="19">
        <v>0.0102</v>
      </c>
      <c r="F136" s="30">
        <v>0.0069</v>
      </c>
      <c r="G136" s="30">
        <v>0.0065</v>
      </c>
      <c r="H136" s="30">
        <v>0.00576</v>
      </c>
      <c r="I136" s="30">
        <v>0.00762</v>
      </c>
      <c r="J136" s="30">
        <v>0.00585</v>
      </c>
      <c r="K136" s="30">
        <v>0.00626</v>
      </c>
      <c r="L136" s="12"/>
      <c r="M136" s="12"/>
      <c r="N136" s="12"/>
      <c r="O136" s="12"/>
      <c r="P136" s="9">
        <f t="shared" si="18"/>
        <v>9</v>
      </c>
      <c r="Q136" s="11">
        <f t="shared" si="19"/>
        <v>0.6923076923076923</v>
      </c>
    </row>
    <row r="137" spans="2:17" ht="15.75">
      <c r="B137" s="14" t="s">
        <v>31</v>
      </c>
      <c r="C137" s="18"/>
      <c r="D137" s="29">
        <v>1.3</v>
      </c>
      <c r="E137" s="18"/>
      <c r="F137" s="18"/>
      <c r="G137" s="29">
        <v>2.2</v>
      </c>
      <c r="H137" s="18"/>
      <c r="I137" s="18"/>
      <c r="J137" s="18"/>
      <c r="K137" s="18"/>
      <c r="L137" s="18"/>
      <c r="M137" s="18"/>
      <c r="N137" s="18"/>
      <c r="O137" s="18"/>
      <c r="P137" s="9">
        <f t="shared" si="18"/>
        <v>2</v>
      </c>
      <c r="Q137" s="11">
        <f t="shared" si="19"/>
        <v>0.15384615384615385</v>
      </c>
    </row>
    <row r="138" spans="2:17" ht="15.75">
      <c r="B138" s="13" t="s">
        <v>12</v>
      </c>
      <c r="C138" s="29">
        <v>0.0607</v>
      </c>
      <c r="D138" s="29">
        <v>0.304</v>
      </c>
      <c r="E138" s="29">
        <v>0.0625</v>
      </c>
      <c r="F138" s="29">
        <v>0.0473</v>
      </c>
      <c r="G138" s="29">
        <v>0.28</v>
      </c>
      <c r="H138" s="29">
        <v>0.0925</v>
      </c>
      <c r="I138" s="29">
        <v>0.0446</v>
      </c>
      <c r="J138" s="29">
        <v>0.103</v>
      </c>
      <c r="K138" s="29">
        <v>0.0319</v>
      </c>
      <c r="L138" s="29">
        <v>0.0194</v>
      </c>
      <c r="M138" s="29">
        <v>0.0445</v>
      </c>
      <c r="N138" s="29">
        <v>0.0326</v>
      </c>
      <c r="O138" s="29">
        <v>0.0675</v>
      </c>
      <c r="P138" s="9">
        <f t="shared" si="18"/>
        <v>13</v>
      </c>
      <c r="Q138" s="11">
        <f t="shared" si="19"/>
        <v>1</v>
      </c>
    </row>
    <row r="139" spans="2:17" ht="15.75">
      <c r="B139" s="152" t="s">
        <v>16</v>
      </c>
      <c r="C139" s="12"/>
      <c r="D139" s="22">
        <v>1.15</v>
      </c>
      <c r="E139" s="22">
        <v>0.388</v>
      </c>
      <c r="F139" s="29">
        <v>0.0982</v>
      </c>
      <c r="G139" s="22">
        <v>0.549</v>
      </c>
      <c r="H139" s="22">
        <v>0.127</v>
      </c>
      <c r="I139" s="12"/>
      <c r="J139" s="12"/>
      <c r="K139" s="22">
        <v>0.072</v>
      </c>
      <c r="L139" s="22">
        <v>0.101</v>
      </c>
      <c r="M139" s="22">
        <v>0.398</v>
      </c>
      <c r="N139" s="12"/>
      <c r="O139" s="12"/>
      <c r="P139" s="9">
        <f t="shared" si="18"/>
        <v>8</v>
      </c>
      <c r="Q139" s="11">
        <f t="shared" si="19"/>
        <v>0.6153846153846154</v>
      </c>
    </row>
    <row r="140" spans="2:17" ht="15.75">
      <c r="B140" s="162" t="s">
        <v>24</v>
      </c>
      <c r="C140" s="18"/>
      <c r="D140" s="18"/>
      <c r="E140" s="18"/>
      <c r="F140" s="18"/>
      <c r="G140" s="22">
        <v>0.187</v>
      </c>
      <c r="H140" s="22">
        <v>0.0819</v>
      </c>
      <c r="I140" s="18"/>
      <c r="J140" s="18"/>
      <c r="K140" s="18"/>
      <c r="L140" s="18"/>
      <c r="M140" s="18"/>
      <c r="N140" s="18"/>
      <c r="O140" s="18"/>
      <c r="P140" s="9">
        <f t="shared" si="18"/>
        <v>2</v>
      </c>
      <c r="Q140" s="11">
        <f t="shared" si="19"/>
        <v>0.15384615384615385</v>
      </c>
    </row>
    <row r="141" spans="2:17" ht="15.75">
      <c r="B141" s="23" t="s">
        <v>5</v>
      </c>
      <c r="C141" s="12"/>
      <c r="D141" s="31">
        <v>0.0251</v>
      </c>
      <c r="E141" s="18"/>
      <c r="F141" s="18"/>
      <c r="G141" s="12"/>
      <c r="H141" s="12"/>
      <c r="I141" s="18"/>
      <c r="J141" s="12"/>
      <c r="K141" s="12"/>
      <c r="L141" s="31">
        <v>0.0332</v>
      </c>
      <c r="M141" s="12"/>
      <c r="N141" s="12"/>
      <c r="O141" s="116">
        <v>0.0843</v>
      </c>
      <c r="P141" s="9">
        <f t="shared" si="18"/>
        <v>3</v>
      </c>
      <c r="Q141" s="11">
        <f t="shared" si="19"/>
        <v>0.23076923076923078</v>
      </c>
    </row>
    <row r="142" spans="2:17" ht="15.75">
      <c r="B142" s="13" t="s">
        <v>19</v>
      </c>
      <c r="C142" s="22">
        <v>0.0141</v>
      </c>
      <c r="D142" s="22">
        <v>0.0429</v>
      </c>
      <c r="E142" s="29">
        <v>0.0154</v>
      </c>
      <c r="F142" s="18"/>
      <c r="G142" s="29">
        <v>0.0116</v>
      </c>
      <c r="H142" s="12"/>
      <c r="I142" s="18"/>
      <c r="J142" s="12"/>
      <c r="K142" s="12"/>
      <c r="L142" s="12"/>
      <c r="M142" s="29">
        <v>0.0131</v>
      </c>
      <c r="N142" s="12"/>
      <c r="O142" s="114">
        <v>0.0136</v>
      </c>
      <c r="P142" s="9">
        <f t="shared" si="18"/>
        <v>6</v>
      </c>
      <c r="Q142" s="11">
        <f t="shared" si="19"/>
        <v>0.46153846153846156</v>
      </c>
    </row>
    <row r="143" spans="2:17" ht="15.75">
      <c r="B143" s="13" t="s">
        <v>22</v>
      </c>
      <c r="C143" s="22">
        <v>0.0205</v>
      </c>
      <c r="D143" s="25">
        <v>0.0778</v>
      </c>
      <c r="E143" s="29">
        <v>0.0358</v>
      </c>
      <c r="F143" s="29">
        <v>0.0188</v>
      </c>
      <c r="G143" s="22">
        <v>0.0372</v>
      </c>
      <c r="H143" s="22">
        <v>0.0285</v>
      </c>
      <c r="I143" s="18"/>
      <c r="J143" s="12"/>
      <c r="K143" s="12"/>
      <c r="L143" s="12"/>
      <c r="M143" s="12"/>
      <c r="N143" s="12"/>
      <c r="O143" s="12"/>
      <c r="P143" s="9">
        <f t="shared" si="18"/>
        <v>6</v>
      </c>
      <c r="Q143" s="11">
        <f t="shared" si="19"/>
        <v>0.46153846153846156</v>
      </c>
    </row>
    <row r="144" spans="2:17" ht="15.75">
      <c r="B144" s="23" t="s">
        <v>20</v>
      </c>
      <c r="C144" s="29"/>
      <c r="D144" s="29">
        <v>0.00827</v>
      </c>
      <c r="E144" s="29">
        <v>0.0139</v>
      </c>
      <c r="F144" s="29">
        <v>0.00739</v>
      </c>
      <c r="G144" s="97">
        <v>0.217</v>
      </c>
      <c r="H144" s="29">
        <v>0.0445</v>
      </c>
      <c r="I144" s="18"/>
      <c r="J144" s="18"/>
      <c r="K144" s="12"/>
      <c r="L144" s="12"/>
      <c r="M144" s="12"/>
      <c r="N144" s="12"/>
      <c r="O144" s="12"/>
      <c r="P144" s="9">
        <f t="shared" si="18"/>
        <v>5</v>
      </c>
      <c r="Q144" s="11">
        <f t="shared" si="19"/>
        <v>0.38461538461538464</v>
      </c>
    </row>
    <row r="145" spans="2:17" ht="15.75">
      <c r="B145" s="14" t="s">
        <v>34</v>
      </c>
      <c r="C145" s="18"/>
      <c r="D145" s="18"/>
      <c r="E145" s="18"/>
      <c r="F145" s="18"/>
      <c r="G145" s="96"/>
      <c r="H145" s="18"/>
      <c r="I145" s="18"/>
      <c r="J145" s="18"/>
      <c r="K145" s="29">
        <v>0.0305</v>
      </c>
      <c r="L145" s="12"/>
      <c r="M145" s="12"/>
      <c r="N145" s="12"/>
      <c r="O145" s="12"/>
      <c r="P145" s="9">
        <f t="shared" si="18"/>
        <v>1</v>
      </c>
      <c r="Q145" s="11">
        <f t="shared" si="19"/>
        <v>0.07692307692307693</v>
      </c>
    </row>
    <row r="146" spans="2:17" ht="15.75">
      <c r="B146" s="14" t="s">
        <v>37</v>
      </c>
      <c r="C146" s="18"/>
      <c r="D146" s="29">
        <v>0.042</v>
      </c>
      <c r="E146" s="18"/>
      <c r="F146" s="18"/>
      <c r="G146" s="18"/>
      <c r="H146" s="18"/>
      <c r="I146" s="18"/>
      <c r="J146" s="18"/>
      <c r="K146" s="12"/>
      <c r="L146" s="12"/>
      <c r="M146" s="12"/>
      <c r="N146" s="12"/>
      <c r="O146" s="12"/>
      <c r="P146" s="9">
        <f t="shared" si="18"/>
        <v>1</v>
      </c>
      <c r="Q146" s="11">
        <f t="shared" si="19"/>
        <v>0.07692307692307693</v>
      </c>
    </row>
    <row r="147" spans="2:17" ht="15.75">
      <c r="B147" s="14" t="s">
        <v>21</v>
      </c>
      <c r="C147" s="18"/>
      <c r="D147" s="29">
        <v>0.0492</v>
      </c>
      <c r="E147" s="18"/>
      <c r="F147" s="18"/>
      <c r="G147" s="29">
        <v>0.0594</v>
      </c>
      <c r="H147" s="18"/>
      <c r="I147" s="18"/>
      <c r="J147" s="29">
        <v>0.0227</v>
      </c>
      <c r="K147" s="12"/>
      <c r="L147" s="12"/>
      <c r="M147" s="12"/>
      <c r="N147" s="12"/>
      <c r="O147" s="29">
        <v>0.0285</v>
      </c>
      <c r="P147" s="9">
        <f t="shared" si="18"/>
        <v>4</v>
      </c>
      <c r="Q147" s="11">
        <f t="shared" si="19"/>
        <v>0.3076923076923077</v>
      </c>
    </row>
    <row r="148" spans="2:17" ht="15.75">
      <c r="B148" s="14" t="s">
        <v>11</v>
      </c>
      <c r="C148" s="18"/>
      <c r="D148" s="18"/>
      <c r="E148" s="18"/>
      <c r="F148" s="18"/>
      <c r="G148" s="18"/>
      <c r="H148" s="18"/>
      <c r="I148" s="18"/>
      <c r="J148" s="29">
        <v>0.00451</v>
      </c>
      <c r="K148" s="12"/>
      <c r="L148" s="12"/>
      <c r="M148" s="12"/>
      <c r="N148" s="12"/>
      <c r="O148" s="29">
        <v>0.0101</v>
      </c>
      <c r="P148" s="9">
        <f t="shared" si="18"/>
        <v>2</v>
      </c>
      <c r="Q148" s="11">
        <f t="shared" si="19"/>
        <v>0.15384615384615385</v>
      </c>
    </row>
    <row r="149" spans="2:17" ht="15.75">
      <c r="B149" s="13" t="s">
        <v>39</v>
      </c>
      <c r="C149" s="29">
        <v>0.0118</v>
      </c>
      <c r="D149" s="29">
        <v>0.00524</v>
      </c>
      <c r="E149" s="29">
        <v>0.00951</v>
      </c>
      <c r="F149" s="29">
        <v>0.0163</v>
      </c>
      <c r="G149" s="29">
        <v>0.0599</v>
      </c>
      <c r="H149" s="29">
        <v>0.0417</v>
      </c>
      <c r="I149" s="29">
        <v>0.00566</v>
      </c>
      <c r="J149" s="18"/>
      <c r="K149" s="12"/>
      <c r="L149" s="12"/>
      <c r="M149" s="12"/>
      <c r="N149" s="12"/>
      <c r="O149" s="12"/>
      <c r="P149" s="9">
        <f t="shared" si="18"/>
        <v>7</v>
      </c>
      <c r="Q149" s="11">
        <f t="shared" si="19"/>
        <v>0.5384615384615384</v>
      </c>
    </row>
    <row r="150" spans="2:17" ht="15.75">
      <c r="B150" s="14" t="s">
        <v>55</v>
      </c>
      <c r="C150" s="12"/>
      <c r="D150" s="12"/>
      <c r="E150" s="12"/>
      <c r="F150" s="12"/>
      <c r="G150" s="12"/>
      <c r="H150" s="12"/>
      <c r="I150" s="12"/>
      <c r="J150" s="18"/>
      <c r="K150" s="12"/>
      <c r="L150" s="12"/>
      <c r="M150" s="12"/>
      <c r="N150" s="12"/>
      <c r="O150" s="29">
        <v>0.5</v>
      </c>
      <c r="P150" s="9">
        <f t="shared" si="18"/>
        <v>1</v>
      </c>
      <c r="Q150" s="11">
        <f t="shared" si="19"/>
        <v>0.07692307692307693</v>
      </c>
    </row>
    <row r="151" spans="2:16" ht="15.75">
      <c r="B151" s="154" t="s">
        <v>3</v>
      </c>
      <c r="C151" s="10">
        <f>COUNT(C130:C150)</f>
        <v>9</v>
      </c>
      <c r="D151" s="10">
        <f aca="true" t="shared" si="20" ref="D151:O151">COUNT(D130:D150)</f>
        <v>16</v>
      </c>
      <c r="E151" s="10">
        <f t="shared" si="20"/>
        <v>11</v>
      </c>
      <c r="F151" s="10">
        <f t="shared" si="20"/>
        <v>10</v>
      </c>
      <c r="G151" s="10">
        <f t="shared" si="20"/>
        <v>15</v>
      </c>
      <c r="H151" s="10">
        <f t="shared" si="20"/>
        <v>11</v>
      </c>
      <c r="I151" s="10">
        <f t="shared" si="20"/>
        <v>6</v>
      </c>
      <c r="J151" s="10">
        <f t="shared" si="20"/>
        <v>6</v>
      </c>
      <c r="K151" s="10">
        <f t="shared" si="20"/>
        <v>6</v>
      </c>
      <c r="L151" s="10">
        <f t="shared" si="20"/>
        <v>5</v>
      </c>
      <c r="M151" s="10">
        <f t="shared" si="20"/>
        <v>4</v>
      </c>
      <c r="N151" s="10">
        <f t="shared" si="20"/>
        <v>3</v>
      </c>
      <c r="O151" s="10">
        <f t="shared" si="20"/>
        <v>8</v>
      </c>
      <c r="P151" s="10">
        <f>SUM(P130:P150)</f>
        <v>110</v>
      </c>
    </row>
    <row r="152" spans="2:17" ht="15.75">
      <c r="B152" s="155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6"/>
      <c r="Q152" s="7"/>
    </row>
    <row r="153" spans="6:16" ht="15.75">
      <c r="F153" s="60"/>
      <c r="G153" s="58"/>
      <c r="H153" s="58" t="s">
        <v>43</v>
      </c>
      <c r="I153" s="58"/>
      <c r="J153" s="78"/>
      <c r="N153" s="60"/>
      <c r="O153" s="58" t="s">
        <v>64</v>
      </c>
      <c r="P153" s="61"/>
    </row>
    <row r="154" spans="2:17" s="137" customFormat="1" ht="42">
      <c r="B154" s="131" t="s">
        <v>50</v>
      </c>
      <c r="C154" s="132"/>
      <c r="D154" s="133"/>
      <c r="E154" s="134"/>
      <c r="F154" s="121" t="s">
        <v>0</v>
      </c>
      <c r="G154" s="122" t="s">
        <v>6</v>
      </c>
      <c r="H154" s="123" t="s">
        <v>7</v>
      </c>
      <c r="I154" s="135" t="s">
        <v>1</v>
      </c>
      <c r="J154" s="120" t="s">
        <v>2</v>
      </c>
      <c r="K154" s="145" t="s">
        <v>45</v>
      </c>
      <c r="L154" s="146"/>
      <c r="M154" s="127"/>
      <c r="N154" s="128" t="s">
        <v>8</v>
      </c>
      <c r="O154" s="129" t="s">
        <v>9</v>
      </c>
      <c r="P154" s="130" t="s">
        <v>10</v>
      </c>
      <c r="Q154" s="149"/>
    </row>
    <row r="155" spans="2:17" ht="43.5">
      <c r="B155" s="161" t="s">
        <v>63</v>
      </c>
      <c r="C155" s="3">
        <v>43936</v>
      </c>
      <c r="D155" s="3">
        <v>43971</v>
      </c>
      <c r="E155" s="3">
        <v>43999</v>
      </c>
      <c r="F155" s="3">
        <v>44026</v>
      </c>
      <c r="G155" s="3">
        <v>44033</v>
      </c>
      <c r="H155" s="3">
        <v>44047</v>
      </c>
      <c r="I155" s="3">
        <v>44109</v>
      </c>
      <c r="J155" s="3">
        <v>44131</v>
      </c>
      <c r="K155" s="3"/>
      <c r="L155" s="3"/>
      <c r="M155" s="3"/>
      <c r="N155" s="3"/>
      <c r="O155" s="3"/>
      <c r="P155" s="4" t="s">
        <v>13</v>
      </c>
      <c r="Q155" s="5" t="s">
        <v>4</v>
      </c>
    </row>
    <row r="156" spans="2:17" ht="39">
      <c r="B156" s="156" t="s">
        <v>47</v>
      </c>
      <c r="C156" s="27">
        <v>0.0214</v>
      </c>
      <c r="D156" s="27">
        <v>0.00866</v>
      </c>
      <c r="E156" s="113"/>
      <c r="F156" s="88"/>
      <c r="G156" s="88"/>
      <c r="H156" s="12"/>
      <c r="I156" s="88"/>
      <c r="J156" s="88"/>
      <c r="K156" s="88"/>
      <c r="L156" s="88"/>
      <c r="M156" s="88"/>
      <c r="N156" s="88"/>
      <c r="O156" s="88"/>
      <c r="P156" s="9">
        <f>COUNT(C156:O156)</f>
        <v>2</v>
      </c>
      <c r="Q156" s="11">
        <f>(P156/7)</f>
        <v>0.2857142857142857</v>
      </c>
    </row>
    <row r="157" spans="2:17" ht="15.75">
      <c r="B157" s="14" t="s">
        <v>17</v>
      </c>
      <c r="C157" s="17"/>
      <c r="D157" s="95">
        <v>2.2</v>
      </c>
      <c r="E157" s="113"/>
      <c r="F157" s="12"/>
      <c r="G157" s="88"/>
      <c r="H157" s="21"/>
      <c r="I157" s="21"/>
      <c r="J157" s="17"/>
      <c r="K157" s="17"/>
      <c r="L157" s="17"/>
      <c r="M157" s="17"/>
      <c r="N157" s="17"/>
      <c r="O157" s="17"/>
      <c r="P157" s="9">
        <f aca="true" t="shared" si="21" ref="P157:P172">COUNT(C157:O157)</f>
        <v>1</v>
      </c>
      <c r="Q157" s="11">
        <f aca="true" t="shared" si="22" ref="Q157:Q172">(P157/7)</f>
        <v>0.14285714285714285</v>
      </c>
    </row>
    <row r="158" spans="2:17" ht="15.75">
      <c r="B158" s="13" t="s">
        <v>18</v>
      </c>
      <c r="C158" s="18"/>
      <c r="D158" s="27">
        <v>0.0301</v>
      </c>
      <c r="E158" s="113"/>
      <c r="F158" s="27">
        <v>0.0354</v>
      </c>
      <c r="G158" s="27">
        <v>0.0225</v>
      </c>
      <c r="H158" s="12"/>
      <c r="I158" s="12"/>
      <c r="J158" s="12"/>
      <c r="K158" s="18"/>
      <c r="L158" s="18"/>
      <c r="M158" s="18"/>
      <c r="N158" s="18"/>
      <c r="O158" s="18"/>
      <c r="P158" s="9">
        <f t="shared" si="21"/>
        <v>3</v>
      </c>
      <c r="Q158" s="11">
        <f t="shared" si="22"/>
        <v>0.42857142857142855</v>
      </c>
    </row>
    <row r="159" spans="2:17" ht="26">
      <c r="B159" s="152" t="s">
        <v>15</v>
      </c>
      <c r="C159" s="29">
        <v>0.326</v>
      </c>
      <c r="D159" s="94">
        <v>0.821</v>
      </c>
      <c r="E159" s="113"/>
      <c r="F159" s="28">
        <v>0.858</v>
      </c>
      <c r="G159" s="28">
        <v>0.924</v>
      </c>
      <c r="H159" s="28">
        <v>0.943</v>
      </c>
      <c r="I159" s="28">
        <v>0.125</v>
      </c>
      <c r="J159" s="20"/>
      <c r="K159" s="20"/>
      <c r="L159" s="20"/>
      <c r="M159" s="20"/>
      <c r="N159" s="20"/>
      <c r="O159" s="20"/>
      <c r="P159" s="9">
        <f t="shared" si="21"/>
        <v>6</v>
      </c>
      <c r="Q159" s="11">
        <f t="shared" si="22"/>
        <v>0.8571428571428571</v>
      </c>
    </row>
    <row r="160" spans="2:17" ht="15.75">
      <c r="B160" s="14" t="s">
        <v>23</v>
      </c>
      <c r="C160" s="29">
        <v>0.00463</v>
      </c>
      <c r="D160" s="29">
        <v>0.00538</v>
      </c>
      <c r="E160" s="113"/>
      <c r="F160" s="12"/>
      <c r="G160" s="12"/>
      <c r="H160" s="18"/>
      <c r="I160" s="18"/>
      <c r="J160" s="18"/>
      <c r="K160" s="18"/>
      <c r="L160" s="18"/>
      <c r="M160" s="18"/>
      <c r="N160" s="18"/>
      <c r="O160" s="18"/>
      <c r="P160" s="9">
        <f t="shared" si="21"/>
        <v>2</v>
      </c>
      <c r="Q160" s="11">
        <f t="shared" si="22"/>
        <v>0.2857142857142857</v>
      </c>
    </row>
    <row r="161" spans="2:17" ht="15.75">
      <c r="B161" s="23" t="s">
        <v>41</v>
      </c>
      <c r="C161" s="97">
        <v>0.0282</v>
      </c>
      <c r="D161" s="12"/>
      <c r="E161" s="113"/>
      <c r="F161" s="12"/>
      <c r="G161" s="12"/>
      <c r="H161" s="18"/>
      <c r="I161" s="18"/>
      <c r="J161" s="18"/>
      <c r="K161" s="18"/>
      <c r="L161" s="18"/>
      <c r="M161" s="18"/>
      <c r="N161" s="18"/>
      <c r="O161" s="18"/>
      <c r="P161" s="9">
        <f t="shared" si="21"/>
        <v>1</v>
      </c>
      <c r="Q161" s="11">
        <f t="shared" si="22"/>
        <v>0.14285714285714285</v>
      </c>
    </row>
    <row r="162" spans="2:17" s="119" customFormat="1" ht="15.75">
      <c r="B162" s="117" t="s">
        <v>26</v>
      </c>
      <c r="C162" s="12"/>
      <c r="D162" s="12"/>
      <c r="E162" s="18"/>
      <c r="F162" s="12"/>
      <c r="G162" s="12"/>
      <c r="H162" s="12"/>
      <c r="I162" s="27">
        <v>0.0052</v>
      </c>
      <c r="J162" s="12"/>
      <c r="K162" s="12"/>
      <c r="L162" s="12"/>
      <c r="M162" s="12"/>
      <c r="N162" s="12"/>
      <c r="O162" s="12"/>
      <c r="P162" s="12">
        <f t="shared" si="21"/>
        <v>1</v>
      </c>
      <c r="Q162" s="118">
        <f t="shared" si="22"/>
        <v>0.14285714285714285</v>
      </c>
    </row>
    <row r="163" spans="2:17" ht="15.75">
      <c r="B163" s="14" t="s">
        <v>31</v>
      </c>
      <c r="C163" s="12"/>
      <c r="D163" s="29">
        <v>0.3</v>
      </c>
      <c r="E163" s="113"/>
      <c r="F163" s="12"/>
      <c r="G163" s="18"/>
      <c r="H163" s="18"/>
      <c r="I163" s="18"/>
      <c r="J163" s="18"/>
      <c r="K163" s="18"/>
      <c r="L163" s="18"/>
      <c r="M163" s="18"/>
      <c r="N163" s="18"/>
      <c r="O163" s="18"/>
      <c r="P163" s="9">
        <f t="shared" si="21"/>
        <v>1</v>
      </c>
      <c r="Q163" s="11">
        <f t="shared" si="22"/>
        <v>0.14285714285714285</v>
      </c>
    </row>
    <row r="164" spans="2:17" ht="15.75">
      <c r="B164" s="13" t="s">
        <v>12</v>
      </c>
      <c r="C164" s="29">
        <v>0.0266</v>
      </c>
      <c r="D164" s="29">
        <v>0.208</v>
      </c>
      <c r="E164" s="113"/>
      <c r="F164" s="29">
        <v>0.0735</v>
      </c>
      <c r="G164" s="29">
        <v>0.0391</v>
      </c>
      <c r="H164" s="29">
        <v>0.0831</v>
      </c>
      <c r="I164" s="29">
        <v>0.0279</v>
      </c>
      <c r="J164" s="12"/>
      <c r="K164" s="18"/>
      <c r="L164" s="18"/>
      <c r="M164" s="18"/>
      <c r="N164" s="18"/>
      <c r="O164" s="18"/>
      <c r="P164" s="9">
        <f t="shared" si="21"/>
        <v>6</v>
      </c>
      <c r="Q164" s="11">
        <f t="shared" si="22"/>
        <v>0.8571428571428571</v>
      </c>
    </row>
    <row r="165" spans="2:17" ht="15.75">
      <c r="B165" s="152" t="s">
        <v>16</v>
      </c>
      <c r="C165" s="22"/>
      <c r="D165" s="22">
        <v>0.166</v>
      </c>
      <c r="E165" s="113"/>
      <c r="F165" s="22">
        <v>0.166</v>
      </c>
      <c r="G165" s="22">
        <v>0.16</v>
      </c>
      <c r="H165" s="29">
        <v>2.53</v>
      </c>
      <c r="I165" s="12"/>
      <c r="J165" s="22">
        <v>0.14</v>
      </c>
      <c r="K165" s="12"/>
      <c r="L165" s="12"/>
      <c r="M165" s="12"/>
      <c r="N165" s="12"/>
      <c r="O165" s="12"/>
      <c r="P165" s="9">
        <f t="shared" si="21"/>
        <v>5</v>
      </c>
      <c r="Q165" s="11">
        <f t="shared" si="22"/>
        <v>0.7142857142857143</v>
      </c>
    </row>
    <row r="166" spans="2:17" ht="15.75">
      <c r="B166" s="162" t="s">
        <v>24</v>
      </c>
      <c r="C166" s="18"/>
      <c r="D166" s="22">
        <v>0.0812</v>
      </c>
      <c r="E166" s="113"/>
      <c r="F166" s="12"/>
      <c r="G166" s="12"/>
      <c r="H166" s="18"/>
      <c r="I166" s="18"/>
      <c r="J166" s="18"/>
      <c r="K166" s="18"/>
      <c r="L166" s="18"/>
      <c r="M166" s="18"/>
      <c r="N166" s="18"/>
      <c r="O166" s="18"/>
      <c r="P166" s="9">
        <f t="shared" si="21"/>
        <v>1</v>
      </c>
      <c r="Q166" s="11">
        <f t="shared" si="22"/>
        <v>0.14285714285714285</v>
      </c>
    </row>
    <row r="167" spans="2:17" ht="15.75">
      <c r="B167" s="14" t="s">
        <v>19</v>
      </c>
      <c r="C167" s="12"/>
      <c r="D167" s="12"/>
      <c r="E167" s="113"/>
      <c r="F167" s="12"/>
      <c r="G167" s="12"/>
      <c r="H167" s="18"/>
      <c r="I167" s="29">
        <v>0.0114</v>
      </c>
      <c r="J167" s="12"/>
      <c r="K167" s="12"/>
      <c r="L167" s="12"/>
      <c r="M167" s="12"/>
      <c r="N167" s="12"/>
      <c r="O167" s="12"/>
      <c r="P167" s="9">
        <f t="shared" si="21"/>
        <v>1</v>
      </c>
      <c r="Q167" s="11">
        <f t="shared" si="22"/>
        <v>0.14285714285714285</v>
      </c>
    </row>
    <row r="168" spans="2:17" ht="15.75">
      <c r="B168" s="13" t="s">
        <v>22</v>
      </c>
      <c r="C168" s="25">
        <v>0.0112</v>
      </c>
      <c r="D168" s="29">
        <v>0.0139</v>
      </c>
      <c r="E168" s="113"/>
      <c r="F168" s="22">
        <v>0.00444</v>
      </c>
      <c r="G168" s="22">
        <v>0.00595</v>
      </c>
      <c r="H168" s="22">
        <v>0.005</v>
      </c>
      <c r="I168" s="12"/>
      <c r="J168" s="12"/>
      <c r="K168" s="12"/>
      <c r="L168" s="12"/>
      <c r="M168" s="12"/>
      <c r="N168" s="12"/>
      <c r="O168" s="12"/>
      <c r="P168" s="9">
        <f t="shared" si="21"/>
        <v>5</v>
      </c>
      <c r="Q168" s="11">
        <f t="shared" si="22"/>
        <v>0.7142857142857143</v>
      </c>
    </row>
    <row r="169" spans="2:17" ht="15.75">
      <c r="B169" s="13" t="s">
        <v>20</v>
      </c>
      <c r="C169" s="18"/>
      <c r="D169" s="113"/>
      <c r="E169" s="113"/>
      <c r="F169" s="29">
        <v>0.0317</v>
      </c>
      <c r="G169" s="29">
        <v>0.0157</v>
      </c>
      <c r="H169" s="22">
        <v>0.0112</v>
      </c>
      <c r="I169" s="18"/>
      <c r="J169" s="12"/>
      <c r="K169" s="12"/>
      <c r="L169" s="12"/>
      <c r="M169" s="12"/>
      <c r="N169" s="12"/>
      <c r="O169" s="12"/>
      <c r="P169" s="9">
        <f t="shared" si="21"/>
        <v>3</v>
      </c>
      <c r="Q169" s="11">
        <f>(P169/6)</f>
        <v>0.5</v>
      </c>
    </row>
    <row r="170" spans="2:17" ht="15.75">
      <c r="B170" s="13" t="s">
        <v>21</v>
      </c>
      <c r="C170" s="29"/>
      <c r="D170" s="29">
        <v>0.0715</v>
      </c>
      <c r="E170" s="113"/>
      <c r="F170" s="29">
        <v>0.0225</v>
      </c>
      <c r="G170" s="29">
        <v>0.0273</v>
      </c>
      <c r="H170" s="29">
        <v>0.0264</v>
      </c>
      <c r="I170" s="12"/>
      <c r="J170" s="12"/>
      <c r="K170" s="12"/>
      <c r="L170" s="12"/>
      <c r="M170" s="12"/>
      <c r="N170" s="12"/>
      <c r="O170" s="12"/>
      <c r="P170" s="9">
        <f t="shared" si="21"/>
        <v>4</v>
      </c>
      <c r="Q170" s="11">
        <f t="shared" si="22"/>
        <v>0.5714285714285714</v>
      </c>
    </row>
    <row r="171" spans="2:17" ht="15.75">
      <c r="B171" s="14" t="s">
        <v>11</v>
      </c>
      <c r="C171" s="18"/>
      <c r="D171" s="18"/>
      <c r="E171" s="113"/>
      <c r="F171" s="18"/>
      <c r="G171" s="18"/>
      <c r="H171" s="29">
        <v>0.0127</v>
      </c>
      <c r="I171" s="29">
        <v>0.00487</v>
      </c>
      <c r="J171" s="12"/>
      <c r="K171" s="12"/>
      <c r="L171" s="12"/>
      <c r="M171" s="12"/>
      <c r="N171" s="12"/>
      <c r="O171" s="12"/>
      <c r="P171" s="9">
        <f t="shared" si="21"/>
        <v>2</v>
      </c>
      <c r="Q171" s="11">
        <f t="shared" si="22"/>
        <v>0.2857142857142857</v>
      </c>
    </row>
    <row r="172" spans="2:17" ht="15.75">
      <c r="B172" s="14" t="s">
        <v>55</v>
      </c>
      <c r="C172" s="18"/>
      <c r="D172" s="18"/>
      <c r="E172" s="113"/>
      <c r="F172" s="18"/>
      <c r="G172" s="29">
        <v>0.6</v>
      </c>
      <c r="H172" s="12"/>
      <c r="I172" s="12"/>
      <c r="J172" s="12"/>
      <c r="K172" s="12"/>
      <c r="L172" s="12"/>
      <c r="M172" s="12"/>
      <c r="N172" s="12"/>
      <c r="O172" s="12"/>
      <c r="P172" s="9">
        <f t="shared" si="21"/>
        <v>1</v>
      </c>
      <c r="Q172" s="11">
        <f t="shared" si="22"/>
        <v>0.14285714285714285</v>
      </c>
    </row>
    <row r="173" spans="2:16" ht="15.75">
      <c r="B173" s="154" t="s">
        <v>3</v>
      </c>
      <c r="C173" s="10">
        <f aca="true" t="shared" si="23" ref="C173:K173">COUNT(C156:C171)</f>
        <v>6</v>
      </c>
      <c r="D173" s="10">
        <f t="shared" si="23"/>
        <v>11</v>
      </c>
      <c r="E173" s="10">
        <f t="shared" si="23"/>
        <v>0</v>
      </c>
      <c r="F173" s="10">
        <f t="shared" si="23"/>
        <v>7</v>
      </c>
      <c r="G173" s="10">
        <f t="shared" si="23"/>
        <v>7</v>
      </c>
      <c r="H173" s="10">
        <f t="shared" si="23"/>
        <v>7</v>
      </c>
      <c r="I173" s="10">
        <f t="shared" si="23"/>
        <v>5</v>
      </c>
      <c r="J173" s="10">
        <f t="shared" si="23"/>
        <v>1</v>
      </c>
      <c r="K173" s="10">
        <f t="shared" si="23"/>
        <v>0</v>
      </c>
      <c r="L173" s="10"/>
      <c r="M173" s="10">
        <f>COUNT(M156:M171)</f>
        <v>0</v>
      </c>
      <c r="N173" s="10">
        <f>COUNT(N156:N171)</f>
        <v>0</v>
      </c>
      <c r="O173" s="10">
        <f>COUNT(O156:O171)</f>
        <v>0</v>
      </c>
      <c r="P173" s="10">
        <f>SUM(P156:P171)</f>
        <v>44</v>
      </c>
    </row>
    <row r="174" spans="2:17" ht="15.75">
      <c r="B174" s="155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6"/>
      <c r="Q174" s="7"/>
    </row>
  </sheetData>
  <printOptions/>
  <pageMargins left="0" right="0" top="0.75" bottom="0.75" header="0.3" footer="0.3"/>
  <pageSetup fitToHeight="20" horizontalDpi="1200" verticalDpi="1200" orientation="landscape" scale="76" r:id="rId1"/>
  <rowBreaks count="5" manualBreakCount="5">
    <brk id="37" max="16383" man="1"/>
    <brk id="69" max="16383" man="1"/>
    <brk id="99" max="16383" man="1"/>
    <brk id="125" max="16383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GYWC2</cp:lastModifiedBy>
  <cp:lastPrinted>2021-06-21T16:02:59Z</cp:lastPrinted>
  <dcterms:created xsi:type="dcterms:W3CDTF">2019-04-15T20:58:01Z</dcterms:created>
  <dcterms:modified xsi:type="dcterms:W3CDTF">2021-06-21T16:07:55Z</dcterms:modified>
  <cp:category/>
  <cp:version/>
  <cp:contentType/>
  <cp:contentStatus/>
</cp:coreProperties>
</file>